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15" windowWidth="9255" windowHeight="8715"/>
  </bookViews>
  <sheets>
    <sheet name="ф.3П" sheetId="1" r:id="rId1"/>
    <sheet name="Нормативы отчислений" sheetId="2" r:id="rId2"/>
  </sheets>
  <definedNames>
    <definedName name="_xlnm.Print_Area" localSheetId="1">ф.3П!#REF!</definedName>
    <definedName name="_xlnm.Print_Area" localSheetId="0">ф.3П!$A$2:$AB$254</definedName>
  </definedNames>
  <calcPr calcId="145621"/>
</workbook>
</file>

<file path=xl/calcChain.xml><?xml version="1.0" encoding="utf-8"?>
<calcChain xmlns="http://schemas.openxmlformats.org/spreadsheetml/2006/main">
  <c r="S92" i="1" l="1"/>
  <c r="S193" i="1" s="1"/>
  <c r="AB60" i="1"/>
  <c r="AA60" i="1"/>
  <c r="Z60" i="1"/>
  <c r="Y60" i="1"/>
  <c r="X60" i="1"/>
  <c r="W60" i="1"/>
  <c r="V60" i="1"/>
  <c r="U60" i="1"/>
  <c r="T60" i="1"/>
  <c r="S60" i="1"/>
  <c r="R60" i="1"/>
  <c r="Q60" i="1"/>
  <c r="X203" i="1"/>
  <c r="V203" i="1"/>
  <c r="W182" i="1"/>
  <c r="X207" i="1"/>
  <c r="X221" i="1"/>
  <c r="X206" i="1"/>
  <c r="X204" i="1"/>
  <c r="X225" i="1"/>
  <c r="X219" i="1"/>
  <c r="X208" i="1"/>
  <c r="X222" i="1" s="1"/>
  <c r="Z88" i="1"/>
  <c r="Z195" i="1" s="1"/>
  <c r="Y88" i="1"/>
  <c r="T88" i="1"/>
  <c r="T195" i="1" s="1"/>
  <c r="U88" i="1"/>
  <c r="U195" i="1" s="1"/>
  <c r="R88" i="1"/>
  <c r="Q88" i="1"/>
  <c r="V102" i="1"/>
  <c r="V225" i="1"/>
  <c r="V221" i="1"/>
  <c r="V219" i="1"/>
  <c r="V210" i="1"/>
  <c r="V197" i="1"/>
  <c r="V196" i="1"/>
  <c r="V208" i="1"/>
  <c r="V207" i="1"/>
  <c r="V204" i="1"/>
  <c r="V86" i="1"/>
  <c r="V87" i="1"/>
  <c r="V85" i="1"/>
  <c r="V187" i="1" s="1"/>
  <c r="V84" i="1"/>
  <c r="V186" i="1" s="1"/>
  <c r="V83" i="1"/>
  <c r="V185" i="1" s="1"/>
  <c r="V81" i="1"/>
  <c r="V183" i="1" s="1"/>
  <c r="V80" i="1"/>
  <c r="V182" i="1" s="1"/>
  <c r="V181" i="1" s="1"/>
  <c r="V96" i="1"/>
  <c r="V194" i="1" s="1"/>
  <c r="V189" i="1"/>
  <c r="V188" i="1"/>
  <c r="U83" i="1"/>
  <c r="U185" i="1" s="1"/>
  <c r="W85" i="1"/>
  <c r="W187" i="1" s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D177" i="1"/>
  <c r="AA221" i="1"/>
  <c r="Z221" i="1"/>
  <c r="U221" i="1"/>
  <c r="T221" i="1"/>
  <c r="R221" i="1"/>
  <c r="Q221" i="1"/>
  <c r="Y221" i="1"/>
  <c r="T210" i="1"/>
  <c r="U210" i="1"/>
  <c r="U206" i="1"/>
  <c r="T206" i="1"/>
  <c r="AB196" i="1"/>
  <c r="AA196" i="1"/>
  <c r="Z196" i="1"/>
  <c r="Y196" i="1"/>
  <c r="W196" i="1"/>
  <c r="U196" i="1"/>
  <c r="T196" i="1"/>
  <c r="S196" i="1"/>
  <c r="R196" i="1"/>
  <c r="Q196" i="1"/>
  <c r="AB197" i="1"/>
  <c r="AA197" i="1"/>
  <c r="D27" i="1"/>
  <c r="D26" i="1"/>
  <c r="D25" i="1"/>
  <c r="D24" i="1"/>
  <c r="D23" i="1"/>
  <c r="D22" i="1"/>
  <c r="Q54" i="1"/>
  <c r="X79" i="1"/>
  <c r="X95" i="1" s="1"/>
  <c r="X197" i="1" s="1"/>
  <c r="AA216" i="1"/>
  <c r="W220" i="1"/>
  <c r="AB219" i="1"/>
  <c r="Z219" i="1"/>
  <c r="Y219" i="1"/>
  <c r="U219" i="1"/>
  <c r="T219" i="1"/>
  <c r="R219" i="1"/>
  <c r="Q219" i="1"/>
  <c r="AA218" i="1"/>
  <c r="X218" i="1"/>
  <c r="U218" i="1"/>
  <c r="T218" i="1"/>
  <c r="R218" i="1"/>
  <c r="Q218" i="1"/>
  <c r="AA217" i="1"/>
  <c r="S214" i="1"/>
  <c r="S215" i="1"/>
  <c r="S213" i="1"/>
  <c r="S212" i="1"/>
  <c r="Y210" i="1"/>
  <c r="S210" i="1"/>
  <c r="Q210" i="1"/>
  <c r="AA210" i="1"/>
  <c r="Z210" i="1"/>
  <c r="X210" i="1"/>
  <c r="W210" i="1"/>
  <c r="R210" i="1"/>
  <c r="Y209" i="1"/>
  <c r="R209" i="1"/>
  <c r="Q209" i="1"/>
  <c r="T209" i="1"/>
  <c r="Z209" i="1"/>
  <c r="X209" i="1"/>
  <c r="U209" i="1"/>
  <c r="U208" i="1"/>
  <c r="U222" i="1" s="1"/>
  <c r="Q207" i="1"/>
  <c r="Z207" i="1"/>
  <c r="W207" i="1"/>
  <c r="U207" i="1"/>
  <c r="R207" i="1"/>
  <c r="Y207" i="1"/>
  <c r="T207" i="1"/>
  <c r="Y206" i="1"/>
  <c r="Q206" i="1"/>
  <c r="Z206" i="1"/>
  <c r="W206" i="1"/>
  <c r="R206" i="1"/>
  <c r="AA204" i="1"/>
  <c r="Y204" i="1"/>
  <c r="W204" i="1"/>
  <c r="T204" i="1"/>
  <c r="S204" i="1"/>
  <c r="Q204" i="1"/>
  <c r="Z204" i="1"/>
  <c r="U204" i="1"/>
  <c r="R204" i="1"/>
  <c r="Z203" i="1"/>
  <c r="Y203" i="1"/>
  <c r="W203" i="1"/>
  <c r="U203" i="1"/>
  <c r="R203" i="1"/>
  <c r="T203" i="1"/>
  <c r="Q203" i="1"/>
  <c r="AA195" i="1"/>
  <c r="W194" i="1"/>
  <c r="Y189" i="1"/>
  <c r="S189" i="1"/>
  <c r="AA188" i="1"/>
  <c r="Y188" i="1"/>
  <c r="S188" i="1"/>
  <c r="Y187" i="1"/>
  <c r="S187" i="1"/>
  <c r="AB186" i="1"/>
  <c r="AA186" i="1"/>
  <c r="Y186" i="1"/>
  <c r="W186" i="1"/>
  <c r="S186" i="1"/>
  <c r="AB185" i="1"/>
  <c r="AA185" i="1"/>
  <c r="Y185" i="1"/>
  <c r="S185" i="1"/>
  <c r="AB183" i="1"/>
  <c r="AA183" i="1"/>
  <c r="S183" i="1"/>
  <c r="AB182" i="1"/>
  <c r="AA182" i="1"/>
  <c r="S182" i="1"/>
  <c r="S194" i="1"/>
  <c r="R96" i="1"/>
  <c r="R194" i="1" s="1"/>
  <c r="U96" i="1"/>
  <c r="U194" i="1" s="1"/>
  <c r="X194" i="1"/>
  <c r="Z96" i="1"/>
  <c r="Z194" i="1" s="1"/>
  <c r="AA96" i="1"/>
  <c r="AA194" i="1" s="1"/>
  <c r="Y96" i="1"/>
  <c r="Y194" i="1" s="1"/>
  <c r="T96" i="1"/>
  <c r="T194" i="1" s="1"/>
  <c r="Q96" i="1"/>
  <c r="Q194" i="1" s="1"/>
  <c r="W94" i="1"/>
  <c r="W198" i="1" s="1"/>
  <c r="S91" i="1"/>
  <c r="S192" i="1" s="1"/>
  <c r="S90" i="1"/>
  <c r="S191" i="1" s="1"/>
  <c r="Y195" i="1"/>
  <c r="X195" i="1"/>
  <c r="W195" i="1"/>
  <c r="S88" i="1"/>
  <c r="S195" i="1" s="1"/>
  <c r="R195" i="1"/>
  <c r="Q195" i="1"/>
  <c r="Z85" i="1"/>
  <c r="Z187" i="1" s="1"/>
  <c r="X187" i="1"/>
  <c r="U187" i="1"/>
  <c r="X186" i="1"/>
  <c r="R86" i="1"/>
  <c r="R188" i="1" s="1"/>
  <c r="Q86" i="1"/>
  <c r="Q188" i="1" s="1"/>
  <c r="U84" i="1"/>
  <c r="U186" i="1" s="1"/>
  <c r="T84" i="1"/>
  <c r="T186" i="1" s="1"/>
  <c r="R84" i="1"/>
  <c r="R186" i="1" s="1"/>
  <c r="Q84" i="1"/>
  <c r="Q186" i="1" s="1"/>
  <c r="T187" i="1"/>
  <c r="R187" i="1"/>
  <c r="Q187" i="1"/>
  <c r="Z84" i="1"/>
  <c r="Z186" i="1" s="1"/>
  <c r="X188" i="1"/>
  <c r="X189" i="1"/>
  <c r="X185" i="1"/>
  <c r="Z86" i="1"/>
  <c r="Z188" i="1" s="1"/>
  <c r="Z87" i="1"/>
  <c r="Z189" i="1" s="1"/>
  <c r="Z83" i="1"/>
  <c r="Z185" i="1" s="1"/>
  <c r="W86" i="1"/>
  <c r="W188" i="1" s="1"/>
  <c r="W87" i="1"/>
  <c r="W189" i="1" s="1"/>
  <c r="W83" i="1"/>
  <c r="W185" i="1" s="1"/>
  <c r="U86" i="1"/>
  <c r="U188" i="1" s="1"/>
  <c r="U87" i="1"/>
  <c r="U189" i="1" s="1"/>
  <c r="T86" i="1"/>
  <c r="T188" i="1" s="1"/>
  <c r="T87" i="1"/>
  <c r="T189" i="1" s="1"/>
  <c r="R87" i="1"/>
  <c r="R189" i="1" s="1"/>
  <c r="R83" i="1"/>
  <c r="R185" i="1" s="1"/>
  <c r="Q87" i="1"/>
  <c r="Q189" i="1" s="1"/>
  <c r="T83" i="1"/>
  <c r="T185" i="1" s="1"/>
  <c r="Q83" i="1"/>
  <c r="Q185" i="1" s="1"/>
  <c r="Z81" i="1"/>
  <c r="Z183" i="1" s="1"/>
  <c r="X183" i="1"/>
  <c r="W81" i="1"/>
  <c r="W183" i="1" s="1"/>
  <c r="U81" i="1"/>
  <c r="U183" i="1" s="1"/>
  <c r="R81" i="1"/>
  <c r="R183" i="1" s="1"/>
  <c r="Y81" i="1"/>
  <c r="Y183" i="1" s="1"/>
  <c r="T81" i="1"/>
  <c r="T183" i="1" s="1"/>
  <c r="Q81" i="1"/>
  <c r="Q183" i="1" s="1"/>
  <c r="Z80" i="1"/>
  <c r="Z182" i="1" s="1"/>
  <c r="Y80" i="1"/>
  <c r="Y182" i="1" s="1"/>
  <c r="X182" i="1"/>
  <c r="W80" i="1"/>
  <c r="D60" i="1" l="1"/>
  <c r="W79" i="1"/>
  <c r="D187" i="1"/>
  <c r="U80" i="1" l="1"/>
  <c r="U182" i="1" s="1"/>
  <c r="R80" i="1" l="1"/>
  <c r="AB79" i="1"/>
  <c r="AA79" i="1"/>
  <c r="V79" i="1"/>
  <c r="T80" i="1"/>
  <c r="Q80" i="1"/>
  <c r="AB225" i="1"/>
  <c r="AA225" i="1"/>
  <c r="Z225" i="1"/>
  <c r="Y225" i="1"/>
  <c r="W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C225" i="1"/>
  <c r="AB211" i="1"/>
  <c r="AA211" i="1"/>
  <c r="Z211" i="1"/>
  <c r="Y211" i="1"/>
  <c r="X211" i="1"/>
  <c r="W211" i="1"/>
  <c r="V211" i="1"/>
  <c r="U211" i="1"/>
  <c r="T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C211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C205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C202" i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C190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C184" i="1"/>
  <c r="AB181" i="1"/>
  <c r="AA181" i="1"/>
  <c r="Z181" i="1"/>
  <c r="Y181" i="1"/>
  <c r="X181" i="1"/>
  <c r="W181" i="1"/>
  <c r="U181" i="1"/>
  <c r="S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C181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C163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C160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C153" i="1"/>
  <c r="D150" i="1"/>
  <c r="Q149" i="1"/>
  <c r="C149" i="1"/>
  <c r="AB149" i="1"/>
  <c r="AA149" i="1"/>
  <c r="Z149" i="1"/>
  <c r="Y149" i="1"/>
  <c r="X149" i="1"/>
  <c r="W149" i="1"/>
  <c r="V149" i="1"/>
  <c r="U149" i="1"/>
  <c r="T149" i="1"/>
  <c r="S149" i="1"/>
  <c r="R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C144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C139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C132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C126" i="1"/>
  <c r="D116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115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C107" i="1"/>
  <c r="D108" i="1"/>
  <c r="AB102" i="1"/>
  <c r="AA102" i="1"/>
  <c r="Z102" i="1"/>
  <c r="Y102" i="1"/>
  <c r="X102" i="1"/>
  <c r="W102" i="1"/>
  <c r="U102" i="1"/>
  <c r="T102" i="1"/>
  <c r="S102" i="1"/>
  <c r="R102" i="1"/>
  <c r="Q102" i="1"/>
  <c r="C102" i="1"/>
  <c r="C79" i="1"/>
  <c r="C89" i="1"/>
  <c r="AB89" i="1"/>
  <c r="AA89" i="1"/>
  <c r="Z89" i="1"/>
  <c r="Y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C82" i="1"/>
  <c r="AB82" i="1"/>
  <c r="AA82" i="1"/>
  <c r="Z82" i="1"/>
  <c r="Y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Z79" i="1"/>
  <c r="Y79" i="1"/>
  <c r="U79" i="1"/>
  <c r="S79" i="1"/>
  <c r="P79" i="1"/>
  <c r="O79" i="1"/>
  <c r="O78" i="1" s="1"/>
  <c r="O99" i="1" s="1"/>
  <c r="N79" i="1"/>
  <c r="M79" i="1"/>
  <c r="M78" i="1" s="1"/>
  <c r="M99" i="1" s="1"/>
  <c r="L79" i="1"/>
  <c r="K79" i="1"/>
  <c r="K78" i="1" s="1"/>
  <c r="K99" i="1" s="1"/>
  <c r="J79" i="1"/>
  <c r="I79" i="1"/>
  <c r="I78" i="1" s="1"/>
  <c r="I99" i="1" s="1"/>
  <c r="H79" i="1"/>
  <c r="G79" i="1"/>
  <c r="G78" i="1" s="1"/>
  <c r="G99" i="1" s="1"/>
  <c r="F79" i="1"/>
  <c r="E79" i="1"/>
  <c r="E78" i="1" s="1"/>
  <c r="E99" i="1" s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C68" i="1"/>
  <c r="D64" i="1"/>
  <c r="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C60" i="1"/>
  <c r="AB54" i="1"/>
  <c r="AA54" i="1"/>
  <c r="Z54" i="1"/>
  <c r="Y54" i="1"/>
  <c r="X54" i="1"/>
  <c r="W54" i="1"/>
  <c r="V54" i="1"/>
  <c r="U54" i="1"/>
  <c r="T54" i="1"/>
  <c r="S54" i="1"/>
  <c r="S97" i="1" s="1"/>
  <c r="S199" i="1" s="1"/>
  <c r="R54" i="1"/>
  <c r="R224" i="1" s="1"/>
  <c r="Q224" i="1"/>
  <c r="P54" i="1"/>
  <c r="O54" i="1"/>
  <c r="N54" i="1"/>
  <c r="M54" i="1"/>
  <c r="L54" i="1"/>
  <c r="K54" i="1"/>
  <c r="J54" i="1"/>
  <c r="I54" i="1"/>
  <c r="H54" i="1"/>
  <c r="G54" i="1"/>
  <c r="F54" i="1"/>
  <c r="E54" i="1"/>
  <c r="C54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C48" i="1"/>
  <c r="AB44" i="1"/>
  <c r="AA44" i="1"/>
  <c r="Z44" i="1"/>
  <c r="Y44" i="1"/>
  <c r="X44" i="1"/>
  <c r="W44" i="1"/>
  <c r="V44" i="1"/>
  <c r="U44" i="1"/>
  <c r="T44" i="1"/>
  <c r="S44" i="1"/>
  <c r="S216" i="1" s="1"/>
  <c r="S211" i="1" s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44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C39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C33" i="1"/>
  <c r="D235" i="1"/>
  <c r="D234" i="1"/>
  <c r="D233" i="1"/>
  <c r="D232" i="1"/>
  <c r="D231" i="1"/>
  <c r="D230" i="1"/>
  <c r="D229" i="1"/>
  <c r="D228" i="1"/>
  <c r="D227" i="1"/>
  <c r="D226" i="1"/>
  <c r="D221" i="1"/>
  <c r="D220" i="1"/>
  <c r="D219" i="1"/>
  <c r="D218" i="1"/>
  <c r="D217" i="1"/>
  <c r="D215" i="1"/>
  <c r="D214" i="1"/>
  <c r="D213" i="1"/>
  <c r="D212" i="1"/>
  <c r="D210" i="1"/>
  <c r="D209" i="1"/>
  <c r="D207" i="1"/>
  <c r="D206" i="1"/>
  <c r="D204" i="1"/>
  <c r="D203" i="1"/>
  <c r="D198" i="1"/>
  <c r="D196" i="1"/>
  <c r="D194" i="1"/>
  <c r="D193" i="1"/>
  <c r="D192" i="1"/>
  <c r="D191" i="1"/>
  <c r="D189" i="1"/>
  <c r="D188" i="1"/>
  <c r="D186" i="1"/>
  <c r="D185" i="1"/>
  <c r="D183" i="1"/>
  <c r="D179" i="1"/>
  <c r="D178" i="1"/>
  <c r="D176" i="1" s="1"/>
  <c r="D175" i="1"/>
  <c r="D174" i="1"/>
  <c r="D173" i="1"/>
  <c r="D172" i="1"/>
  <c r="D171" i="1"/>
  <c r="D169" i="1"/>
  <c r="D168" i="1"/>
  <c r="D167" i="1"/>
  <c r="D166" i="1"/>
  <c r="D165" i="1"/>
  <c r="D164" i="1"/>
  <c r="D162" i="1"/>
  <c r="D161" i="1"/>
  <c r="D159" i="1"/>
  <c r="D158" i="1"/>
  <c r="D157" i="1"/>
  <c r="D156" i="1"/>
  <c r="D155" i="1"/>
  <c r="D154" i="1"/>
  <c r="D152" i="1"/>
  <c r="D151" i="1"/>
  <c r="D148" i="1"/>
  <c r="D147" i="1"/>
  <c r="D146" i="1"/>
  <c r="D145" i="1"/>
  <c r="D143" i="1"/>
  <c r="D142" i="1"/>
  <c r="D141" i="1"/>
  <c r="D140" i="1"/>
  <c r="D138" i="1"/>
  <c r="D137" i="1"/>
  <c r="D136" i="1"/>
  <c r="D135" i="1"/>
  <c r="D134" i="1"/>
  <c r="D133" i="1"/>
  <c r="D131" i="1"/>
  <c r="D130" i="1"/>
  <c r="D129" i="1"/>
  <c r="D128" i="1"/>
  <c r="D127" i="1"/>
  <c r="D125" i="1"/>
  <c r="D124" i="1"/>
  <c r="D123" i="1"/>
  <c r="D122" i="1"/>
  <c r="D121" i="1"/>
  <c r="D120" i="1"/>
  <c r="D119" i="1"/>
  <c r="D118" i="1"/>
  <c r="D117" i="1"/>
  <c r="D114" i="1"/>
  <c r="D113" i="1"/>
  <c r="D112" i="1"/>
  <c r="D111" i="1"/>
  <c r="D110" i="1"/>
  <c r="D109" i="1"/>
  <c r="D106" i="1"/>
  <c r="D105" i="1"/>
  <c r="D104" i="1"/>
  <c r="D103" i="1"/>
  <c r="D96" i="1"/>
  <c r="D94" i="1"/>
  <c r="D93" i="1"/>
  <c r="D92" i="1"/>
  <c r="D91" i="1"/>
  <c r="D90" i="1"/>
  <c r="D87" i="1"/>
  <c r="D86" i="1"/>
  <c r="D85" i="1"/>
  <c r="D84" i="1"/>
  <c r="D83" i="1"/>
  <c r="D81" i="1"/>
  <c r="D76" i="1"/>
  <c r="D75" i="1"/>
  <c r="D74" i="1"/>
  <c r="D73" i="1"/>
  <c r="D72" i="1"/>
  <c r="D71" i="1"/>
  <c r="D70" i="1"/>
  <c r="D69" i="1"/>
  <c r="D67" i="1"/>
  <c r="D66" i="1"/>
  <c r="D65" i="1"/>
  <c r="D62" i="1"/>
  <c r="D61" i="1"/>
  <c r="D57" i="1"/>
  <c r="D56" i="1"/>
  <c r="D55" i="1"/>
  <c r="D53" i="1"/>
  <c r="D52" i="1"/>
  <c r="D51" i="1"/>
  <c r="D50" i="1"/>
  <c r="D49" i="1"/>
  <c r="D48" i="1" s="1"/>
  <c r="D47" i="1"/>
  <c r="D46" i="1"/>
  <c r="D45" i="1"/>
  <c r="D43" i="1"/>
  <c r="D42" i="1"/>
  <c r="D41" i="1"/>
  <c r="D40" i="1"/>
  <c r="D38" i="1"/>
  <c r="D37" i="1"/>
  <c r="D36" i="1"/>
  <c r="D35" i="1"/>
  <c r="D34" i="1"/>
  <c r="D32" i="1"/>
  <c r="D31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C30" i="1"/>
  <c r="V222" i="1" l="1"/>
  <c r="V201" i="1" s="1"/>
  <c r="V97" i="1"/>
  <c r="V199" i="1" s="1"/>
  <c r="V224" i="1"/>
  <c r="V88" i="1"/>
  <c r="Q29" i="1"/>
  <c r="D216" i="1"/>
  <c r="Q97" i="1"/>
  <c r="U97" i="1"/>
  <c r="U199" i="1" s="1"/>
  <c r="U224" i="1"/>
  <c r="U201" i="1" s="1"/>
  <c r="U223" i="1" s="1"/>
  <c r="Y97" i="1"/>
  <c r="Y199" i="1" s="1"/>
  <c r="Y180" i="1" s="1"/>
  <c r="Y224" i="1"/>
  <c r="Y201" i="1" s="1"/>
  <c r="Y223" i="1" s="1"/>
  <c r="T97" i="1"/>
  <c r="T199" i="1" s="1"/>
  <c r="T224" i="1"/>
  <c r="T201" i="1" s="1"/>
  <c r="T223" i="1" s="1"/>
  <c r="X199" i="1"/>
  <c r="X180" i="1" s="1"/>
  <c r="X224" i="1"/>
  <c r="X201" i="1" s="1"/>
  <c r="X223" i="1" s="1"/>
  <c r="G180" i="1"/>
  <c r="O180" i="1"/>
  <c r="W97" i="1"/>
  <c r="W199" i="1" s="1"/>
  <c r="W180" i="1" s="1"/>
  <c r="W224" i="1"/>
  <c r="W201" i="1" s="1"/>
  <c r="W223" i="1" s="1"/>
  <c r="AA97" i="1"/>
  <c r="AA199" i="1" s="1"/>
  <c r="AA224" i="1"/>
  <c r="AA201" i="1" s="1"/>
  <c r="R97" i="1"/>
  <c r="R199" i="1" s="1"/>
  <c r="Z97" i="1"/>
  <c r="Z199" i="1" s="1"/>
  <c r="Z180" i="1" s="1"/>
  <c r="Z224" i="1"/>
  <c r="Z201" i="1" s="1"/>
  <c r="Z223" i="1" s="1"/>
  <c r="K180" i="1"/>
  <c r="C180" i="1"/>
  <c r="H180" i="1"/>
  <c r="L180" i="1"/>
  <c r="P180" i="1"/>
  <c r="R79" i="1"/>
  <c r="R182" i="1"/>
  <c r="R181" i="1" s="1"/>
  <c r="T79" i="1"/>
  <c r="T182" i="1"/>
  <c r="T181" i="1" s="1"/>
  <c r="Q79" i="1"/>
  <c r="Q182" i="1"/>
  <c r="S180" i="1"/>
  <c r="AB180" i="1"/>
  <c r="AA180" i="1"/>
  <c r="D160" i="1"/>
  <c r="C201" i="1"/>
  <c r="AB201" i="1"/>
  <c r="D126" i="1"/>
  <c r="D190" i="1"/>
  <c r="D102" i="1"/>
  <c r="F180" i="1"/>
  <c r="J180" i="1"/>
  <c r="N180" i="1"/>
  <c r="S201" i="1"/>
  <c r="Q201" i="1"/>
  <c r="Q223" i="1" s="1"/>
  <c r="E180" i="1"/>
  <c r="I180" i="1"/>
  <c r="M180" i="1"/>
  <c r="U180" i="1"/>
  <c r="R201" i="1"/>
  <c r="R223" i="1" s="1"/>
  <c r="D115" i="1"/>
  <c r="D139" i="1"/>
  <c r="D144" i="1"/>
  <c r="D170" i="1"/>
  <c r="D211" i="1"/>
  <c r="D149" i="1"/>
  <c r="D132" i="1"/>
  <c r="D153" i="1"/>
  <c r="D163" i="1"/>
  <c r="D202" i="1"/>
  <c r="D205" i="1"/>
  <c r="D225" i="1"/>
  <c r="D107" i="1"/>
  <c r="D184" i="1"/>
  <c r="S78" i="1"/>
  <c r="S95" i="1" s="1"/>
  <c r="S197" i="1" s="1"/>
  <c r="AB78" i="1"/>
  <c r="D80" i="1"/>
  <c r="D79" i="1" s="1"/>
  <c r="Q59" i="1"/>
  <c r="Y59" i="1"/>
  <c r="F78" i="1"/>
  <c r="F99" i="1" s="1"/>
  <c r="J78" i="1"/>
  <c r="J99" i="1" s="1"/>
  <c r="N78" i="1"/>
  <c r="N99" i="1" s="1"/>
  <c r="C78" i="1"/>
  <c r="Y29" i="1"/>
  <c r="Y240" i="1" s="1"/>
  <c r="I29" i="1"/>
  <c r="I240" i="1" s="1"/>
  <c r="S59" i="1"/>
  <c r="W59" i="1"/>
  <c r="AA59" i="1"/>
  <c r="H78" i="1"/>
  <c r="H99" i="1" s="1"/>
  <c r="L78" i="1"/>
  <c r="L99" i="1" s="1"/>
  <c r="P78" i="1"/>
  <c r="P99" i="1" s="1"/>
  <c r="C29" i="1"/>
  <c r="C240" i="1" s="1"/>
  <c r="U29" i="1"/>
  <c r="U240" i="1" s="1"/>
  <c r="M29" i="1"/>
  <c r="M240" i="1" s="1"/>
  <c r="E29" i="1"/>
  <c r="E240" i="1" s="1"/>
  <c r="AA29" i="1"/>
  <c r="W29" i="1"/>
  <c r="W240" i="1" s="1"/>
  <c r="S29" i="1"/>
  <c r="O29" i="1"/>
  <c r="O240" i="1" s="1"/>
  <c r="K29" i="1"/>
  <c r="K240" i="1" s="1"/>
  <c r="G29" i="1"/>
  <c r="G240" i="1" s="1"/>
  <c r="D30" i="1"/>
  <c r="U59" i="1"/>
  <c r="Z29" i="1"/>
  <c r="Z240" i="1" s="1"/>
  <c r="V29" i="1"/>
  <c r="R29" i="1"/>
  <c r="R240" i="1" s="1"/>
  <c r="N29" i="1"/>
  <c r="N240" i="1" s="1"/>
  <c r="J29" i="1"/>
  <c r="J240" i="1" s="1"/>
  <c r="F29" i="1"/>
  <c r="F240" i="1" s="1"/>
  <c r="R59" i="1"/>
  <c r="V59" i="1"/>
  <c r="Z59" i="1"/>
  <c r="AB29" i="1"/>
  <c r="AB240" i="1" s="1"/>
  <c r="X29" i="1"/>
  <c r="T29" i="1"/>
  <c r="T240" i="1" s="1"/>
  <c r="P29" i="1"/>
  <c r="P240" i="1" s="1"/>
  <c r="L29" i="1"/>
  <c r="L240" i="1" s="1"/>
  <c r="H29" i="1"/>
  <c r="H240" i="1" s="1"/>
  <c r="C59" i="1"/>
  <c r="T59" i="1"/>
  <c r="X59" i="1"/>
  <c r="AB59" i="1"/>
  <c r="D39" i="1"/>
  <c r="D44" i="1"/>
  <c r="D54" i="1"/>
  <c r="D82" i="1"/>
  <c r="D89" i="1"/>
  <c r="D68" i="1"/>
  <c r="D63" i="1"/>
  <c r="D33" i="1"/>
  <c r="W236" i="1" l="1"/>
  <c r="Y236" i="1"/>
  <c r="D222" i="1"/>
  <c r="V195" i="1"/>
  <c r="D88" i="1"/>
  <c r="X98" i="1"/>
  <c r="X236" i="1"/>
  <c r="AA236" i="1"/>
  <c r="AB236" i="1"/>
  <c r="Z236" i="1"/>
  <c r="S236" i="1"/>
  <c r="U236" i="1"/>
  <c r="AA78" i="1"/>
  <c r="T78" i="1"/>
  <c r="T95" i="1" s="1"/>
  <c r="T197" i="1" s="1"/>
  <c r="Q199" i="1"/>
  <c r="D199" i="1" s="1"/>
  <c r="Q78" i="1"/>
  <c r="Q95" i="1" s="1"/>
  <c r="V78" i="1"/>
  <c r="D223" i="1"/>
  <c r="W78" i="1"/>
  <c r="W95" i="1" s="1"/>
  <c r="W197" i="1" s="1"/>
  <c r="R180" i="1"/>
  <c r="R236" i="1" s="1"/>
  <c r="Q240" i="1"/>
  <c r="Q98" i="1"/>
  <c r="Q239" i="1" s="1"/>
  <c r="Z78" i="1"/>
  <c r="Z95" i="1" s="1"/>
  <c r="Z197" i="1" s="1"/>
  <c r="R78" i="1"/>
  <c r="D97" i="1"/>
  <c r="X240" i="1" s="1"/>
  <c r="T180" i="1"/>
  <c r="T236" i="1" s="1"/>
  <c r="D224" i="1"/>
  <c r="Y78" i="1"/>
  <c r="Y95" i="1" s="1"/>
  <c r="Y197" i="1" s="1"/>
  <c r="U78" i="1"/>
  <c r="U95" i="1" s="1"/>
  <c r="U197" i="1" s="1"/>
  <c r="D201" i="1"/>
  <c r="Q181" i="1"/>
  <c r="D182" i="1"/>
  <c r="D181" i="1" s="1"/>
  <c r="C98" i="1"/>
  <c r="C239" i="1" s="1"/>
  <c r="V98" i="1"/>
  <c r="V240" i="1"/>
  <c r="S98" i="1"/>
  <c r="S240" i="1"/>
  <c r="AA98" i="1"/>
  <c r="AA240" i="1"/>
  <c r="Y98" i="1"/>
  <c r="W98" i="1"/>
  <c r="U98" i="1"/>
  <c r="D59" i="1"/>
  <c r="R98" i="1"/>
  <c r="T98" i="1"/>
  <c r="Z98" i="1"/>
  <c r="D29" i="1"/>
  <c r="D240" i="1" s="1"/>
  <c r="AB98" i="1"/>
  <c r="D195" i="1" l="1"/>
  <c r="D180" i="1" s="1"/>
  <c r="V180" i="1"/>
  <c r="V236" i="1" s="1"/>
  <c r="V237" i="1" s="1"/>
  <c r="V238" i="1" s="1"/>
  <c r="Q180" i="1"/>
  <c r="D78" i="1"/>
  <c r="D99" i="1" s="1"/>
  <c r="X99" i="1" s="1"/>
  <c r="R95" i="1"/>
  <c r="R197" i="1" s="1"/>
  <c r="Q197" i="1"/>
  <c r="C237" i="1"/>
  <c r="C238" i="1" s="1"/>
  <c r="R239" i="1"/>
  <c r="R237" i="1"/>
  <c r="R238" i="1" s="1"/>
  <c r="Z237" i="1"/>
  <c r="Z238" i="1" s="1"/>
  <c r="Z239" i="1"/>
  <c r="U237" i="1"/>
  <c r="U238" i="1" s="1"/>
  <c r="U239" i="1"/>
  <c r="Y239" i="1"/>
  <c r="Y237" i="1"/>
  <c r="Y238" i="1" s="1"/>
  <c r="S237" i="1"/>
  <c r="S238" i="1" s="1"/>
  <c r="S239" i="1"/>
  <c r="V239" i="1"/>
  <c r="AB237" i="1"/>
  <c r="AB238" i="1" s="1"/>
  <c r="AB239" i="1"/>
  <c r="AA239" i="1"/>
  <c r="AA237" i="1"/>
  <c r="AA238" i="1" s="1"/>
  <c r="T239" i="1"/>
  <c r="T237" i="1"/>
  <c r="T238" i="1" s="1"/>
  <c r="W237" i="1"/>
  <c r="W238" i="1" s="1"/>
  <c r="W239" i="1"/>
  <c r="D98" i="1"/>
  <c r="X239" i="1" l="1"/>
  <c r="X237" i="1"/>
  <c r="X238" i="1" s="1"/>
  <c r="Q236" i="1"/>
  <c r="D236" i="1" s="1"/>
  <c r="D237" i="1" s="1"/>
  <c r="D238" i="1" s="1"/>
  <c r="D95" i="1"/>
  <c r="D239" i="1"/>
  <c r="D197" i="1"/>
  <c r="Q237" i="1" l="1"/>
  <c r="Q238" i="1" s="1"/>
</calcChain>
</file>

<file path=xl/comments1.xml><?xml version="1.0" encoding="utf-8"?>
<comments xmlns="http://schemas.openxmlformats.org/spreadsheetml/2006/main">
  <authors>
    <author>a.palamarchuk</author>
    <author>j.zenkova</author>
  </authors>
  <commentList>
    <comment ref="P233" authorId="0">
      <text>
        <r>
          <rPr>
            <b/>
            <sz val="9"/>
            <color indexed="81"/>
            <rFont val="Tahoma"/>
            <family val="2"/>
            <charset val="204"/>
          </rPr>
          <t>a.palamarchuk:</t>
        </r>
        <r>
          <rPr>
            <sz val="9"/>
            <color indexed="81"/>
            <rFont val="Tahoma"/>
            <family val="2"/>
            <charset val="204"/>
          </rPr>
          <t xml:space="preserve">
УД</t>
        </r>
      </text>
    </comment>
    <comment ref="AB233" authorId="0">
      <text>
        <r>
          <rPr>
            <b/>
            <sz val="9"/>
            <color indexed="81"/>
            <rFont val="Tahoma"/>
            <family val="2"/>
            <charset val="204"/>
          </rPr>
          <t>a.palamarchuk:</t>
        </r>
        <r>
          <rPr>
            <sz val="9"/>
            <color indexed="81"/>
            <rFont val="Tahoma"/>
            <family val="2"/>
            <charset val="204"/>
          </rPr>
          <t xml:space="preserve">
УД</t>
        </r>
      </text>
    </comment>
    <comment ref="X237" authorId="1">
      <text>
        <r>
          <rPr>
            <b/>
            <sz val="8"/>
            <color indexed="81"/>
            <rFont val="Tahoma"/>
            <family val="2"/>
            <charset val="204"/>
          </rPr>
          <t>j.zenkova:</t>
        </r>
        <r>
          <rPr>
            <sz val="8"/>
            <color indexed="81"/>
            <rFont val="Tahoma"/>
            <family val="2"/>
            <charset val="204"/>
          </rPr>
          <t xml:space="preserve">
др. формула</t>
        </r>
      </text>
    </comment>
  </commentList>
</comments>
</file>

<file path=xl/sharedStrings.xml><?xml version="1.0" encoding="utf-8"?>
<sst xmlns="http://schemas.openxmlformats.org/spreadsheetml/2006/main" count="508" uniqueCount="449">
  <si>
    <t>8</t>
  </si>
  <si>
    <t>4</t>
  </si>
  <si>
    <t>А</t>
  </si>
  <si>
    <t xml:space="preserve">   ОТЧИСЛЕНИЯ В БЮДЖЕТ РЕГИОНАЛЬНОГО ОТДЕЛЕНИЯ</t>
  </si>
  <si>
    <t>ОТЧИСЛЕНИЯ В ЦЕНТРАЛИЗОВАННЫЙ БЮДЖЕТ ДОСААФ России</t>
  </si>
  <si>
    <t>ОБЛАГАЕМЫЕ ОТЧИСЛЕНИЯМИ ДОХОДЫ</t>
  </si>
  <si>
    <t xml:space="preserve">      налог на прибыль</t>
  </si>
  <si>
    <t>(подпись, расшифровка)</t>
  </si>
  <si>
    <t>Вид деятельности:</t>
  </si>
  <si>
    <t>Итого расходов</t>
  </si>
  <si>
    <t xml:space="preserve">      доходы от сдачи имущества в аренду</t>
  </si>
  <si>
    <t>13</t>
  </si>
  <si>
    <t>Остаток денежных средств (на расчетных счетах и в кассе) на начало планируемого периода</t>
  </si>
  <si>
    <t>Перечисление вступительных взносов в Централизованный бюджет ДОСААФ России</t>
  </si>
  <si>
    <t xml:space="preserve">   Субсидия от Минспорта России</t>
  </si>
  <si>
    <t xml:space="preserve">   ПОСТУПЛЕНИЯ ЦЕЛЕВЫХ ОТЧИСЛЕНИЙ В БЮДЖЕТ РЕГИОНАЛЬНОГО ОТДЕЛЕНИЯ</t>
  </si>
  <si>
    <t>Кредиторская задолженность на начало планируемого периода</t>
  </si>
  <si>
    <t xml:space="preserve">   Отчисления от образовательной деятельности, в т.ч.:</t>
  </si>
  <si>
    <t xml:space="preserve">   Доходы от сдачи имущества в аренду</t>
  </si>
  <si>
    <t xml:space="preserve">   Поступленич целевых отчислений от спортивной деятельности, в т.ч.:</t>
  </si>
  <si>
    <t>Количество организаций</t>
  </si>
  <si>
    <t xml:space="preserve">      Целевые поступления из регионального бюджета (указать название)</t>
  </si>
  <si>
    <t xml:space="preserve">      доходы от СМТП (от подготовки (переподготовки) водителей)</t>
  </si>
  <si>
    <t xml:space="preserve">   Прочие необлагаемые отчислениями доходы, в т.ч.:</t>
  </si>
  <si>
    <t>Расходы целевых поступлений, в т.ч.:</t>
  </si>
  <si>
    <t xml:space="preserve">   Доходы от образовательной деятельности, в т.ч.:</t>
  </si>
  <si>
    <t>коммерческие организации</t>
  </si>
  <si>
    <t xml:space="preserve">      доходы от деятельности бассейнов</t>
  </si>
  <si>
    <t>7</t>
  </si>
  <si>
    <t xml:space="preserve">       поступленич целевых отчислений от прочей деятельности по МТП</t>
  </si>
  <si>
    <t>Ожидаемый результат</t>
  </si>
  <si>
    <t>14</t>
  </si>
  <si>
    <t>Центральный совет ДОСААФ</t>
  </si>
  <si>
    <t>Организационно-правовая форма/форма собственности:</t>
  </si>
  <si>
    <t>10</t>
  </si>
  <si>
    <t>не ведущие подг.по ВУС</t>
  </si>
  <si>
    <t>авиационные организации</t>
  </si>
  <si>
    <t xml:space="preserve">      Субсидия от Минпросвещения России</t>
  </si>
  <si>
    <t xml:space="preserve">      доходы от прочей авиационной деятельности</t>
  </si>
  <si>
    <t xml:space="preserve">   Поступления целевых отчислений от гостиничной деятельности</t>
  </si>
  <si>
    <t xml:space="preserve">      доходы от авиационных работ</t>
  </si>
  <si>
    <t xml:space="preserve">      поступленич целевых отчислений от иной спортивной деятельности (указать название)
</t>
  </si>
  <si>
    <t xml:space="preserve">      доходы от производственной деятельности</t>
  </si>
  <si>
    <t xml:space="preserve">   Доходы от мероприятий военно-патриотического воспитания</t>
  </si>
  <si>
    <t>Удельный вес ФЗП в выручке (%)</t>
  </si>
  <si>
    <t xml:space="preserve">Организация: </t>
  </si>
  <si>
    <t xml:space="preserve">      поступленич целевых отчислений от прочей авиационной деятельности</t>
  </si>
  <si>
    <t xml:space="preserve">   Поступления целевых отчислений от образовательной деятельности, в т.ч.:</t>
  </si>
  <si>
    <t xml:space="preserve">   иные облагаемые доходы (в т.ч. от реализации движимого имущества)</t>
  </si>
  <si>
    <t>6</t>
  </si>
  <si>
    <t xml:space="preserve">      налог на имущество</t>
  </si>
  <si>
    <t>2</t>
  </si>
  <si>
    <t>тиры</t>
  </si>
  <si>
    <t>спортивные организации</t>
  </si>
  <si>
    <t xml:space="preserve">   Налоговые платежи всего, в т.ч.:</t>
  </si>
  <si>
    <t xml:space="preserve">   Субсидия от Минобороны России</t>
  </si>
  <si>
    <t>"____" _____________ 20___ г.</t>
  </si>
  <si>
    <t>СОГЛАСОВАНО</t>
  </si>
  <si>
    <t xml:space="preserve">       поступленич целевых отчислений от СМТП (от подготовки (переподготовки) водителей)</t>
  </si>
  <si>
    <t>11</t>
  </si>
  <si>
    <t>Дебиторская задолженность на начало планируемого периода</t>
  </si>
  <si>
    <t>15</t>
  </si>
  <si>
    <t xml:space="preserve">   Прочие средства (указать название)</t>
  </si>
  <si>
    <t>ПРИЗНАК</t>
  </si>
  <si>
    <t xml:space="preserve">      налог при УСН</t>
  </si>
  <si>
    <t xml:space="preserve">   Доходы от гостиничной деятельности</t>
  </si>
  <si>
    <t xml:space="preserve">      транспортный налог</t>
  </si>
  <si>
    <t>Наименование показателя</t>
  </si>
  <si>
    <t>УТВЕРЖДАЮ</t>
  </si>
  <si>
    <t>ведущие подг.по ВУС</t>
  </si>
  <si>
    <t>Рентабельность предпринимательской деятельности (%)</t>
  </si>
  <si>
    <t>В том числе по организациям</t>
  </si>
  <si>
    <t xml:space="preserve">   Доходы от авиационной деятельности, в т.ч.:</t>
  </si>
  <si>
    <t xml:space="preserve">   Субсидия от Минпросвещения России</t>
  </si>
  <si>
    <t xml:space="preserve">      Субсидия от Минспорта России</t>
  </si>
  <si>
    <t xml:space="preserve">   Поступления целевых отчислений в Фонд военно-патриотического воспитания</t>
  </si>
  <si>
    <t>Превышение доходов над расходами</t>
  </si>
  <si>
    <t xml:space="preserve">      Целевые поступления из местного бюджета (указать название)</t>
  </si>
  <si>
    <t xml:space="preserve">      поступления целевых отчислений от авиационных работ</t>
  </si>
  <si>
    <t xml:space="preserve">      НДС (для ОСНО)</t>
  </si>
  <si>
    <t>Итого доходов и поступлений (для Регионального отделения)</t>
  </si>
  <si>
    <t xml:space="preserve">   Доходы от спортивной деятельности, в т.ч.:</t>
  </si>
  <si>
    <t>морские организации</t>
  </si>
  <si>
    <t>9</t>
  </si>
  <si>
    <t>5</t>
  </si>
  <si>
    <t xml:space="preserve">      доходы от прыжков с парашютом</t>
  </si>
  <si>
    <t xml:space="preserve">      налог на землю</t>
  </si>
  <si>
    <t>12</t>
  </si>
  <si>
    <t>образовательные учреждения</t>
  </si>
  <si>
    <t>ОРГАНИЗ</t>
  </si>
  <si>
    <t>РАСХОДЫ</t>
  </si>
  <si>
    <t xml:space="preserve">      поступленич целевых отчислений от прыжков с парашютом</t>
  </si>
  <si>
    <t>ВАЖНО! Для правильного расчета нормативов отчислений введите признак организации ( подведомство - 0; орг. центрального подчинения - 1):</t>
  </si>
  <si>
    <t xml:space="preserve">   % за пользованием банком денежных средств, находящихся на счете в этом банке (депозит)</t>
  </si>
  <si>
    <t xml:space="preserve">   Доходы от производственных предприятий</t>
  </si>
  <si>
    <t xml:space="preserve"> ДОХОДЫ </t>
  </si>
  <si>
    <t>в том числе просроченная</t>
  </si>
  <si>
    <t xml:space="preserve">      поступленич целевых отчислений от деятельности бассейнов
</t>
  </si>
  <si>
    <t>Итого доходов и поступлений (для подведомственных организаций)</t>
  </si>
  <si>
    <t xml:space="preserve">      прочие доходы по МТП (кроме подготовки водителей) и морские клубы</t>
  </si>
  <si>
    <t xml:space="preserve">      Прочие целевые поступления (указать название)</t>
  </si>
  <si>
    <t>местные отделения</t>
  </si>
  <si>
    <t xml:space="preserve">   Расходы по ФОТ всего в т.ч.:</t>
  </si>
  <si>
    <t xml:space="preserve">   Отчисления от спортивной деятельности, в т.ч.:</t>
  </si>
  <si>
    <t>РАСЧЕТА</t>
  </si>
  <si>
    <t>Перечисление членских взносов в Централизованный бюджет ДОСААФ России</t>
  </si>
  <si>
    <t xml:space="preserve">      поступленич целевых отчислений от деятельности клубов служебного собаководства
</t>
  </si>
  <si>
    <t xml:space="preserve">   Поступления целевых отчислений от авиационной деятельности, в т.ч.:</t>
  </si>
  <si>
    <t>региональные отделения</t>
  </si>
  <si>
    <t xml:space="preserve">      Субсидия от Минобороны России</t>
  </si>
  <si>
    <t>НЕОБЛАГАЕМЫЕ ОТЧИСЛЕНИЯМИ ДОХОДЫ И ПОСТУПЛЕНИЯ</t>
  </si>
  <si>
    <t>ПЛАН</t>
  </si>
  <si>
    <t>Председатель ДОСААФ России</t>
  </si>
  <si>
    <t>Колмаков А.П.</t>
  </si>
  <si>
    <t>Финансовый директор ДОСААФ России</t>
  </si>
  <si>
    <t>А.Н. Колбенев</t>
  </si>
  <si>
    <t>В.Г. Калуш</t>
  </si>
  <si>
    <t>Исп. Ю.Н. Зенкова</t>
  </si>
  <si>
    <t xml:space="preserve">Единица измерения:                                                   </t>
  </si>
  <si>
    <t xml:space="preserve">(Сводная смета поступлений (доходов) и расходов организаций ДОСААФ России) </t>
  </si>
  <si>
    <t>Отчисления в Фонд развития авиационного комплекса</t>
  </si>
  <si>
    <t>Отчисления от образовательной деятельности, в т.ч.:</t>
  </si>
  <si>
    <t>Отчисления от спортивной деятельности, в т.ч.:</t>
  </si>
  <si>
    <t>Заместитель финансового директора-начальник Финансово-экономического управления</t>
  </si>
  <si>
    <t xml:space="preserve"> тыс. руб.</t>
  </si>
  <si>
    <t>1.1.1.</t>
  </si>
  <si>
    <t>1.1.2.</t>
  </si>
  <si>
    <t>1.1.</t>
  </si>
  <si>
    <t>1.2.1.</t>
  </si>
  <si>
    <t>1.2.2.</t>
  </si>
  <si>
    <t>1.2.</t>
  </si>
  <si>
    <t>1.3.</t>
  </si>
  <si>
    <t>2.1.</t>
  </si>
  <si>
    <t>2.1.1.</t>
  </si>
  <si>
    <t>2.1.2.</t>
  </si>
  <si>
    <t xml:space="preserve">      доходы от деятельности тиров как самортоятельного юр. лица</t>
  </si>
  <si>
    <t>2.1.3.</t>
  </si>
  <si>
    <t>2.1.4.</t>
  </si>
  <si>
    <t>2.1.5.</t>
  </si>
  <si>
    <t>2.2.</t>
  </si>
  <si>
    <t>2.2.1.</t>
  </si>
  <si>
    <t xml:space="preserve">      поступленич целевых отчислений от  деятельности тиров как самостоятелного юр. лица
</t>
  </si>
  <si>
    <t>2.2.2.</t>
  </si>
  <si>
    <t>2.2.3.</t>
  </si>
  <si>
    <t>2.2.4.</t>
  </si>
  <si>
    <t>2.2.5.</t>
  </si>
  <si>
    <t>2.2.6.</t>
  </si>
  <si>
    <t>3.1.1.</t>
  </si>
  <si>
    <t>3.1.</t>
  </si>
  <si>
    <t>3.1.2.</t>
  </si>
  <si>
    <t>3.1.3.</t>
  </si>
  <si>
    <t>3.1.4.</t>
  </si>
  <si>
    <t>3.1.5.</t>
  </si>
  <si>
    <t>3.2.</t>
  </si>
  <si>
    <t>3.2.1.</t>
  </si>
  <si>
    <t>3.2.2.</t>
  </si>
  <si>
    <t>3.2.3.</t>
  </si>
  <si>
    <t>7.6.</t>
  </si>
  <si>
    <t>7.7.1.</t>
  </si>
  <si>
    <t>5.1.1.</t>
  </si>
  <si>
    <t>5.1.</t>
  </si>
  <si>
    <t>1.4.1.</t>
  </si>
  <si>
    <t>1.4.3.</t>
  </si>
  <si>
    <t>1.4.4.</t>
  </si>
  <si>
    <t>1.4.5.</t>
  </si>
  <si>
    <t>1.4.6.</t>
  </si>
  <si>
    <t>1.5.1.</t>
  </si>
  <si>
    <t>1.4.11.</t>
  </si>
  <si>
    <t>1.5.7.</t>
  </si>
  <si>
    <t>1.5.9.</t>
  </si>
  <si>
    <t>1.5.10.</t>
  </si>
  <si>
    <t>1.6.1.</t>
  </si>
  <si>
    <t>1.6.2.</t>
  </si>
  <si>
    <t>1.6.3.</t>
  </si>
  <si>
    <t>1.7.1.</t>
  </si>
  <si>
    <t>1.7.2.</t>
  </si>
  <si>
    <t>1.7.3.</t>
  </si>
  <si>
    <t>1.7.4.</t>
  </si>
  <si>
    <t>1.7.5.</t>
  </si>
  <si>
    <t>1.7.6.</t>
  </si>
  <si>
    <t>1.8.2.</t>
  </si>
  <si>
    <t>1.8.1.</t>
  </si>
  <si>
    <t>1.8.3.</t>
  </si>
  <si>
    <t>1.8.4.</t>
  </si>
  <si>
    <t>1.9.1.</t>
  </si>
  <si>
    <t>1.9.2.</t>
  </si>
  <si>
    <t>1.11.3.</t>
  </si>
  <si>
    <t>1.12.1.</t>
  </si>
  <si>
    <t>1.12.2.</t>
  </si>
  <si>
    <t>1.12.3.</t>
  </si>
  <si>
    <t>1.12.4.</t>
  </si>
  <si>
    <t>1.16.1.</t>
  </si>
  <si>
    <t>1.16.2.</t>
  </si>
  <si>
    <t>1.16.3.</t>
  </si>
  <si>
    <t>1.16.4.</t>
  </si>
  <si>
    <t>1.16.6.</t>
  </si>
  <si>
    <t>1.16.7.</t>
  </si>
  <si>
    <t>1.16.8.</t>
  </si>
  <si>
    <t>1.16.9.</t>
  </si>
  <si>
    <t>1.16.10.</t>
  </si>
  <si>
    <t>1.16.11.</t>
  </si>
  <si>
    <t>1.16.12.</t>
  </si>
  <si>
    <t>1.16.13.</t>
  </si>
  <si>
    <t>1.18.1.</t>
  </si>
  <si>
    <t>1.18.2.</t>
  </si>
  <si>
    <t>7.1.1.</t>
  </si>
  <si>
    <t>7.2.</t>
  </si>
  <si>
    <t>7.4.4.</t>
  </si>
  <si>
    <t>7.4.6.</t>
  </si>
  <si>
    <t>7.4.5.</t>
  </si>
  <si>
    <t>7.4.3.</t>
  </si>
  <si>
    <t>7.4.1.</t>
  </si>
  <si>
    <t>7.4.2.</t>
  </si>
  <si>
    <t>9.1.1.</t>
  </si>
  <si>
    <t>9.1.2.</t>
  </si>
  <si>
    <t>9.1.3.</t>
  </si>
  <si>
    <t>9.1.4.</t>
  </si>
  <si>
    <t>9.2.</t>
  </si>
  <si>
    <t>9.3.</t>
  </si>
  <si>
    <t>9.4.</t>
  </si>
  <si>
    <t>9.5.</t>
  </si>
  <si>
    <t>6.</t>
  </si>
  <si>
    <t>5.2.1.</t>
  </si>
  <si>
    <t>7.8.</t>
  </si>
  <si>
    <t>1.17.1.</t>
  </si>
  <si>
    <t>1.17.2.</t>
  </si>
  <si>
    <t>1.17.3.</t>
  </si>
  <si>
    <t>1.17.4.</t>
  </si>
  <si>
    <t>1.17.6.</t>
  </si>
  <si>
    <t>1.17.11.</t>
  </si>
  <si>
    <t>1.17.13.</t>
  </si>
  <si>
    <t>1.17.16.</t>
  </si>
  <si>
    <t>1.17.18.</t>
  </si>
  <si>
    <t>4.1.</t>
  </si>
  <si>
    <t>4.1.1.</t>
  </si>
  <si>
    <t>4.1.2.</t>
  </si>
  <si>
    <t>4.1.3.</t>
  </si>
  <si>
    <t>7.13.</t>
  </si>
  <si>
    <t>7.14.</t>
  </si>
  <si>
    <t>7.1.2.</t>
  </si>
  <si>
    <t>7.21.</t>
  </si>
  <si>
    <t>6.1.</t>
  </si>
  <si>
    <t>6.2.</t>
  </si>
  <si>
    <t>7.4.</t>
  </si>
  <si>
    <t>7.5.4.</t>
  </si>
  <si>
    <t>7.5.3.</t>
  </si>
  <si>
    <t>7.5.5.</t>
  </si>
  <si>
    <t xml:space="preserve">   Вступительные и членские взносы ДОСААФ России</t>
  </si>
  <si>
    <t>9.</t>
  </si>
  <si>
    <t xml:space="preserve">   Целевые поступления из Бюджетов Российской Федерации</t>
  </si>
  <si>
    <t>1.5.4.</t>
  </si>
  <si>
    <t>1.5.5.</t>
  </si>
  <si>
    <t>1.5.6.</t>
  </si>
  <si>
    <t>расходы на закупку парашютной техники</t>
  </si>
  <si>
    <t>расходы на страхование авиационной техники</t>
  </si>
  <si>
    <t>1.9.3.</t>
  </si>
  <si>
    <t>1.9.4.</t>
  </si>
  <si>
    <t>1.12.5.</t>
  </si>
  <si>
    <t>1.12.6.</t>
  </si>
  <si>
    <t xml:space="preserve">   Расходы на государственные услуги</t>
  </si>
  <si>
    <t>1.14.</t>
  </si>
  <si>
    <t>госпошлина</t>
  </si>
  <si>
    <t>1.14.1</t>
  </si>
  <si>
    <t>1.14.2.</t>
  </si>
  <si>
    <t xml:space="preserve">      перечисление целевых отчислений от сдачи в аренду авиационного имущественного комплекса </t>
  </si>
  <si>
    <t>1.17.9.</t>
  </si>
  <si>
    <t xml:space="preserve"> </t>
  </si>
  <si>
    <t>на 2021 год</t>
  </si>
  <si>
    <t xml:space="preserve">      доходы от деятельности тиров в составе юр. лица</t>
  </si>
  <si>
    <t xml:space="preserve">      доходы от деятельности клубов служебного собаководства</t>
  </si>
  <si>
    <t xml:space="preserve">      доходы от иной спортивной деятельности</t>
  </si>
  <si>
    <t xml:space="preserve">      дохды от сдачи имущества производственных предприятий  в аренду</t>
  </si>
  <si>
    <t xml:space="preserve">  Поступления от участия в других организациях</t>
  </si>
  <si>
    <t xml:space="preserve">      доходы от  реализации недвижимого имущества</t>
  </si>
  <si>
    <t xml:space="preserve">     доходы от   от сдачи в аренду мест базирования воздушных судов</t>
  </si>
  <si>
    <t xml:space="preserve">     поступление  вступительных взносов</t>
  </si>
  <si>
    <t xml:space="preserve">      Прочие поступления из Федерального бюджета (указать название)</t>
  </si>
  <si>
    <t xml:space="preserve">      Поступление грантов</t>
  </si>
  <si>
    <t xml:space="preserve">      поступленич целевых отчислений от  деятельности тиров в составе юр. лица
</t>
  </si>
  <si>
    <t xml:space="preserve">      перечисление целевых отчислений от СМТП (от подготовки (переподготовки) водителей)</t>
  </si>
  <si>
    <t xml:space="preserve">     перечисление целевых отчислений  от прочей доходов по МТП </t>
  </si>
  <si>
    <t xml:space="preserve">      перечисление целевых отчислений от доходов бассейнов</t>
  </si>
  <si>
    <t>перечисление целевых отчислений от деятельности клубов служебного собаководства</t>
  </si>
  <si>
    <t xml:space="preserve">      перечисление целевых отчислений от иной спортивной деятельности 
</t>
  </si>
  <si>
    <t xml:space="preserve">      перечисление целевых отчислений от авиационных работ</t>
  </si>
  <si>
    <t xml:space="preserve">      перечисление целевых отчислений от прыжков с парашютом</t>
  </si>
  <si>
    <t xml:space="preserve">      перечисление целевых отчислений от прочей авиационной деятельности</t>
  </si>
  <si>
    <t>перечисление целевых отчислений  от гостиничной деятельности</t>
  </si>
  <si>
    <t>перечисление целевых отчислений  от производственных предприятий (4%)</t>
  </si>
  <si>
    <t>перечисление целевых отчислений  в Фонд содержания и развития УМБ (20%)</t>
  </si>
  <si>
    <t xml:space="preserve">        перечисление целевых отчислений  от СМТП (от подготовки (переподготовки) водителей)</t>
  </si>
  <si>
    <t xml:space="preserve">        перечисление целевых отчислений  от прочей деятельности по МТП</t>
  </si>
  <si>
    <t xml:space="preserve">      перечисление целевых отчислений от деятельности бассейнов
</t>
  </si>
  <si>
    <t xml:space="preserve">       перечисление целевых отчислений  от деятельности клубов служебного собаководства
</t>
  </si>
  <si>
    <t xml:space="preserve">       перечисление целевых отчислений  от иной спортивной деятельности (указать название)
</t>
  </si>
  <si>
    <t xml:space="preserve">   перечисление целевых отчислений  от авиационной деятельности, в т.ч.:</t>
  </si>
  <si>
    <t xml:space="preserve">   перечисление целевых отчислений  от гостиничной деятельности</t>
  </si>
  <si>
    <t xml:space="preserve">   перечисление целевых отчислений  в Фонд военно-патриотического воспитания</t>
  </si>
  <si>
    <t xml:space="preserve">   Целевые расходы из регионального бюджета (указать название)</t>
  </si>
  <si>
    <t xml:space="preserve">   Целевые расходы из местного бюджета</t>
  </si>
  <si>
    <t>2020 года</t>
  </si>
  <si>
    <t>на 2021</t>
  </si>
  <si>
    <t>Код классификатора</t>
  </si>
  <si>
    <t xml:space="preserve">    возврат кредитов</t>
  </si>
  <si>
    <t xml:space="preserve">    возврат займов</t>
  </si>
  <si>
    <t xml:space="preserve">   Расходы Грантов</t>
  </si>
  <si>
    <t xml:space="preserve">   Эксплуатационные доходы </t>
  </si>
  <si>
    <t xml:space="preserve">   Доходы от прочей предпринимательской деятельности</t>
  </si>
  <si>
    <t>7.5.</t>
  </si>
  <si>
    <t xml:space="preserve">      дохды от иной деятельности (указать название)</t>
  </si>
  <si>
    <t xml:space="preserve">     поступление членских взносов</t>
  </si>
  <si>
    <t xml:space="preserve">   доходы от возмещения коммунальных и эксплуатационных платежей (по отдельно выставленным счетам)</t>
  </si>
  <si>
    <t xml:space="preserve">      иные необлагаемые доходы  (указать название)</t>
  </si>
  <si>
    <t>1.1.6.</t>
  </si>
  <si>
    <t>Отчисления с ФОТ и подоговорам ГПХ</t>
  </si>
  <si>
    <t>ЗП</t>
  </si>
  <si>
    <t>выплаты вознаграждений по договорам ГПХ</t>
  </si>
  <si>
    <t>Служебные командировки, в том числе:</t>
  </si>
  <si>
    <t>Административные расходы, в том числе:</t>
  </si>
  <si>
    <t xml:space="preserve">телефонная и мобильная связь </t>
  </si>
  <si>
    <t>прочие административные расходы (указать название)</t>
  </si>
  <si>
    <t>расходы на спецсвязь</t>
  </si>
  <si>
    <t>услуги Интернет, аудио-видео селекторная связь</t>
  </si>
  <si>
    <t>почтовые расходы</t>
  </si>
  <si>
    <t>расходы на периодические издания, приобретение литературы</t>
  </si>
  <si>
    <t>канцелярские расходы</t>
  </si>
  <si>
    <t>1.4.</t>
  </si>
  <si>
    <t>1.4.2.</t>
  </si>
  <si>
    <t>Общехозяйственные расходы, в том числе:</t>
  </si>
  <si>
    <t>расходы на рекламу</t>
  </si>
  <si>
    <t>расходы на приобретение хозяйственных товаров и инвентаря</t>
  </si>
  <si>
    <t>лицензии и сертификаты</t>
  </si>
  <si>
    <t>прочие общехозяйственные расходы (указать название)</t>
  </si>
  <si>
    <t>расходы на обслуживание программного обеспечения</t>
  </si>
  <si>
    <t>расходы на подготовку и переподготовку кадров</t>
  </si>
  <si>
    <t>доп. расходы на приобретение ОС, содержание и ремонт ОС и оборудования</t>
  </si>
  <si>
    <t>расходы на приобретение и ремонт оргтехники, периферийного оборудования и кондиционеров (в т.ч. закупка картриджей)</t>
  </si>
  <si>
    <t>расходы на приобретение и ремонт мебели и предметов интерьера</t>
  </si>
  <si>
    <t>Содержание и эксплуатация зданий и сооружений, в том числе:</t>
  </si>
  <si>
    <t>расходы на содержание и ремонт зданий и помещений</t>
  </si>
  <si>
    <t>расходы на охрану и пожарную безопасность</t>
  </si>
  <si>
    <t>расходы на уборку помещений и территории</t>
  </si>
  <si>
    <t>эксплуатационные расходы (лифт, тепл.пункты, инж.сети и др.)</t>
  </si>
  <si>
    <t>прочие расходы на содержание и эксплуатация зданий и сооружений</t>
  </si>
  <si>
    <t>1.5.</t>
  </si>
  <si>
    <t>1.5.11.</t>
  </si>
  <si>
    <t>1.5.12.</t>
  </si>
  <si>
    <t>1.5.8.</t>
  </si>
  <si>
    <t>1.6.</t>
  </si>
  <si>
    <t>1.6.4.</t>
  </si>
  <si>
    <t>1.6.5.</t>
  </si>
  <si>
    <t>Коммунальные услуги, в том числе:</t>
  </si>
  <si>
    <t>расходы за электроэнергию</t>
  </si>
  <si>
    <t>расходы ХВС</t>
  </si>
  <si>
    <t>расходы ГВС</t>
  </si>
  <si>
    <t>расходы за тепло</t>
  </si>
  <si>
    <t>расходы за газ</t>
  </si>
  <si>
    <t>водоотведение</t>
  </si>
  <si>
    <t>1.7.</t>
  </si>
  <si>
    <t xml:space="preserve">Расходы на обслуживание транспортных средств, в том числе: </t>
  </si>
  <si>
    <t>расходы на приобретение транспортных средств</t>
  </si>
  <si>
    <t>расходы на содержание и обслуживание автотранспорта</t>
  </si>
  <si>
    <t>расходы на ГСМ</t>
  </si>
  <si>
    <t>расходы на страхование транспортных средств</t>
  </si>
  <si>
    <t>Расходы на физическую культуру и спорт, в том числе:</t>
  </si>
  <si>
    <t>Расходы на приобретение спортивного инвентаря</t>
  </si>
  <si>
    <t>Расходы на приобретение спортивной одежды</t>
  </si>
  <si>
    <t>Расходы на проведение спортивных соревнований</t>
  </si>
  <si>
    <t xml:space="preserve">Расходы на арендную плату, в том числе: </t>
  </si>
  <si>
    <t>Расходы на аренду земельных участков</t>
  </si>
  <si>
    <t>Расходы на аренду транспортных средств</t>
  </si>
  <si>
    <t>Расходы на аренду нежилых помещений под образовательную деятельность</t>
  </si>
  <si>
    <t xml:space="preserve">Расходы на аренду площадок первоначального обучения вождению (автодромов) </t>
  </si>
  <si>
    <t>Расходы на аренду аэродромов (воздушных судов и пр.)</t>
  </si>
  <si>
    <t>Расходы на аренду объектов спорта</t>
  </si>
  <si>
    <t>1.8.</t>
  </si>
  <si>
    <t>1.11.</t>
  </si>
  <si>
    <t>1.11.1.</t>
  </si>
  <si>
    <t>1.11.2.</t>
  </si>
  <si>
    <t>1.12.</t>
  </si>
  <si>
    <t>1.9.</t>
  </si>
  <si>
    <t>Расходы на содержание и ремонт авиационной техники</t>
  </si>
  <si>
    <t>расходы на содержание, ремонт и обслуживание авиационной техники</t>
  </si>
  <si>
    <t>расходы на авиационное топливо</t>
  </si>
  <si>
    <t xml:space="preserve">       нотариальные услуги</t>
  </si>
  <si>
    <r>
      <t xml:space="preserve"> перечисление целевых отчислений  в Фонд военно-патриотического воспитания (2%) </t>
    </r>
    <r>
      <rPr>
        <b/>
        <i/>
        <sz val="10"/>
        <rFont val="Times New Roman"/>
        <family val="1"/>
        <charset val="204"/>
      </rPr>
      <t>(справочно)</t>
    </r>
  </si>
  <si>
    <t xml:space="preserve">      перечисление дивидендов (отчислений) от прочей авиационной деятельности АО МАРЗ и ЗАО ШАРЗ</t>
  </si>
  <si>
    <t>1.17.12.</t>
  </si>
  <si>
    <t xml:space="preserve">   Прочие расходы поступлений из федерального бюджета</t>
  </si>
  <si>
    <t>7.</t>
  </si>
  <si>
    <t>Прочие обязательства</t>
  </si>
  <si>
    <t>6.2.1.</t>
  </si>
  <si>
    <t>9.1.</t>
  </si>
  <si>
    <t>Прочие расходы и выбытия, (указать название)</t>
  </si>
  <si>
    <t>Расходы на содержание имущественного комплекса в структуре доходов (%)</t>
  </si>
  <si>
    <t xml:space="preserve"> перечисление целевых отчислений  от прочей предпринимательской деятельности </t>
  </si>
  <si>
    <t xml:space="preserve">   Поступления отчислений от прочей предпринимательской деятельности   </t>
  </si>
  <si>
    <t xml:space="preserve">   перечисление целевых отчислений  от прочей предпринимательской деятельности </t>
  </si>
  <si>
    <t>Прочие  доходы (поступления) от деятельности , в т.ч.:</t>
  </si>
  <si>
    <t xml:space="preserve">     доходы от сдачи в аренду имущественного комплекса</t>
  </si>
  <si>
    <t>7.20.</t>
  </si>
  <si>
    <t xml:space="preserve">   Поступления целевых отчислений в Фонд  тиров</t>
  </si>
  <si>
    <t>5.2.2.</t>
  </si>
  <si>
    <t>7.7.2.</t>
  </si>
  <si>
    <t>7.6.2.</t>
  </si>
  <si>
    <t>расходы на приобретение, содержание и техническое обслуживание системы связи и автоматизации (закупка имущества и средств связи, расходных материалов)</t>
  </si>
  <si>
    <t xml:space="preserve">   Поступления целевых отчислений в Фонд содержания  УМБ</t>
  </si>
  <si>
    <t xml:space="preserve">    прочие расходы и выбытия</t>
  </si>
  <si>
    <t xml:space="preserve">    штрафы, пени</t>
  </si>
  <si>
    <t xml:space="preserve">    прочие налоги и сборы (указать название)</t>
  </si>
  <si>
    <t xml:space="preserve">   перечисление целевых отчислений  в Фонд  тиров</t>
  </si>
  <si>
    <t xml:space="preserve">   перечисление целевых отчислений  в Фонд содержания  УМБ</t>
  </si>
  <si>
    <t>1.16.15.</t>
  </si>
  <si>
    <t>перечисление отчислений  от сдачи имущества в аренду (4%)</t>
  </si>
  <si>
    <t>Приложение № 2</t>
  </si>
  <si>
    <t>к распоряжению Председателя ДОСААФ России</t>
  </si>
  <si>
    <t>от ______________ № _____</t>
  </si>
  <si>
    <t>м.п.</t>
  </si>
  <si>
    <t>Председатель Регионального отделения  ДОСААФ России</t>
  </si>
  <si>
    <t>запоролить</t>
  </si>
  <si>
    <t xml:space="preserve">      перечисление целевых отчислений от  деятельности тиров как самостоятелного юр. лица
</t>
  </si>
  <si>
    <t xml:space="preserve">       перечисление целевых отчислений  от деятельности тиров в составе юр. лица 
</t>
  </si>
  <si>
    <t>1.16.5</t>
  </si>
  <si>
    <t xml:space="preserve">      перечисление целевых отчислений отчисления от доходов тировв составе юр. лица</t>
  </si>
  <si>
    <t xml:space="preserve">      перечисление целевых отчислений отчисления от доходов тировв как самостоятельного юр. лица</t>
  </si>
  <si>
    <t>1.17.5</t>
  </si>
  <si>
    <t>1.17.7.</t>
  </si>
  <si>
    <t>заполняется руками</t>
  </si>
  <si>
    <t>1.16.14.</t>
  </si>
  <si>
    <t>1.16.16.</t>
  </si>
  <si>
    <t>1.17.8</t>
  </si>
  <si>
    <t>1.17.14.</t>
  </si>
  <si>
    <t>1.17.15</t>
  </si>
  <si>
    <t>1.17.17</t>
  </si>
  <si>
    <t>1.17.19.</t>
  </si>
  <si>
    <t>1.17.20.</t>
  </si>
  <si>
    <t>1.17.21.</t>
  </si>
  <si>
    <t xml:space="preserve">перечисление отчислений от аренды имущественного комплекса морских организаций (2%) </t>
  </si>
  <si>
    <t xml:space="preserve">перечисление отчислений от аренды имущественного комплекса морских организаций (6%) </t>
  </si>
  <si>
    <t xml:space="preserve">   Поступления от аренды имущественного комплекса морских организаций</t>
  </si>
  <si>
    <t>Погашение задолженности прошлых  лет (5% от КтЗ по балансу)</t>
  </si>
  <si>
    <t>перечисление целевых отчислений  в Фонд развития тиров (2-2,5%)</t>
  </si>
  <si>
    <t>Тлехас М.А.</t>
  </si>
  <si>
    <t>Юрова Е.В.</t>
  </si>
  <si>
    <t>Местное отделениеДОСААФ РОССИИ Белореченского района Краснодарского края</t>
  </si>
  <si>
    <t>Образовательная</t>
  </si>
  <si>
    <t>Общественно-государственная</t>
  </si>
  <si>
    <t>Гламаздина Н.М.</t>
  </si>
  <si>
    <t xml:space="preserve">   Главный бухгалтер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</si>
</sst>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_ ;\-#,##0.0\ "/>
    <numFmt numFmtId="166" formatCode="#,##0.0;\ \-\ #,##0.0;\ \-"/>
    <numFmt numFmtId="167" formatCode="#,##0.00_ ;\-#,##0.00\ "/>
    <numFmt numFmtId="168" formatCode="0.0%"/>
  </numFmts>
  <fonts count="39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Calibri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8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35" fillId="0" borderId="0"/>
  </cellStyleXfs>
  <cellXfs count="462">
    <xf numFmtId="0" fontId="0" fillId="0" borderId="0" xfId="0"/>
    <xf numFmtId="0" fontId="9" fillId="0" borderId="0" xfId="0" applyFont="1" applyAlignment="1" applyProtection="1">
      <alignment vertical="center"/>
    </xf>
    <xf numFmtId="0" fontId="2" fillId="0" borderId="0" xfId="0" applyFont="1" applyProtection="1"/>
    <xf numFmtId="166" fontId="11" fillId="0" borderId="1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 applyProtection="1">
      <alignment vertical="center"/>
    </xf>
    <xf numFmtId="166" fontId="11" fillId="0" borderId="1" xfId="0" applyNumberFormat="1" applyFont="1" applyFill="1" applyBorder="1" applyAlignment="1" applyProtection="1">
      <alignment horizontal="right" vertical="center"/>
    </xf>
    <xf numFmtId="0" fontId="23" fillId="0" borderId="0" xfId="0" applyFont="1" applyProtection="1"/>
    <xf numFmtId="0" fontId="24" fillId="0" borderId="0" xfId="0" applyNumberFormat="1" applyFont="1" applyFill="1" applyAlignment="1" applyProtection="1"/>
    <xf numFmtId="0" fontId="16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 applyProtection="1"/>
    <xf numFmtId="0" fontId="19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166" fontId="11" fillId="3" borderId="1" xfId="0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Alignment="1" applyProtection="1">
      <alignment vertical="center"/>
    </xf>
    <xf numFmtId="166" fontId="19" fillId="4" borderId="1" xfId="0" applyNumberFormat="1" applyFont="1" applyFill="1" applyBorder="1" applyAlignment="1" applyProtection="1">
      <alignment horizontal="right" vertical="center"/>
    </xf>
    <xf numFmtId="166" fontId="11" fillId="0" borderId="2" xfId="0" applyNumberFormat="1" applyFont="1" applyFill="1" applyBorder="1" applyAlignment="1" applyProtection="1">
      <alignment horizontal="right" vertical="center"/>
      <protection locked="0"/>
    </xf>
    <xf numFmtId="166" fontId="11" fillId="0" borderId="7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NumberFormat="1" applyFont="1" applyAlignment="1" applyProtection="1"/>
    <xf numFmtId="0" fontId="16" fillId="0" borderId="6" xfId="0" applyNumberFormat="1" applyFont="1" applyFill="1" applyBorder="1" applyAlignment="1" applyProtection="1">
      <alignment vertical="center"/>
    </xf>
    <xf numFmtId="166" fontId="11" fillId="3" borderId="1" xfId="0" applyNumberFormat="1" applyFont="1" applyFill="1" applyBorder="1" applyAlignment="1" applyProtection="1">
      <alignment horizontal="right" vertical="center"/>
      <protection locked="0"/>
    </xf>
    <xf numFmtId="0" fontId="11" fillId="3" borderId="6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166" fontId="11" fillId="3" borderId="2" xfId="0" applyNumberFormat="1" applyFont="1" applyFill="1" applyBorder="1" applyAlignment="1" applyProtection="1">
      <alignment horizontal="right" vertical="center"/>
    </xf>
    <xf numFmtId="166" fontId="11" fillId="3" borderId="7" xfId="0" applyNumberFormat="1" applyFont="1" applyFill="1" applyBorder="1" applyAlignment="1" applyProtection="1">
      <alignment horizontal="right" vertical="center"/>
      <protection locked="0"/>
    </xf>
    <xf numFmtId="166" fontId="11" fillId="3" borderId="7" xfId="0" applyNumberFormat="1" applyFont="1" applyFill="1" applyBorder="1" applyAlignment="1" applyProtection="1">
      <alignment horizontal="right" vertical="center"/>
    </xf>
    <xf numFmtId="166" fontId="11" fillId="0" borderId="13" xfId="0" applyNumberFormat="1" applyFont="1" applyFill="1" applyBorder="1" applyAlignment="1" applyProtection="1">
      <alignment horizontal="right" vertical="center"/>
      <protection locked="0"/>
    </xf>
    <xf numFmtId="166" fontId="11" fillId="0" borderId="15" xfId="0" applyNumberFormat="1" applyFont="1" applyFill="1" applyBorder="1" applyAlignment="1" applyProtection="1">
      <alignment horizontal="right" vertical="center"/>
      <protection locked="0"/>
    </xf>
    <xf numFmtId="166" fontId="11" fillId="0" borderId="7" xfId="0" applyNumberFormat="1" applyFont="1" applyFill="1" applyBorder="1" applyAlignment="1" applyProtection="1">
      <alignment horizontal="right" vertical="center"/>
    </xf>
    <xf numFmtId="166" fontId="11" fillId="0" borderId="9" xfId="0" applyNumberFormat="1" applyFont="1" applyFill="1" applyBorder="1" applyAlignment="1" applyProtection="1">
      <alignment horizontal="right" vertical="center"/>
      <protection locked="0"/>
    </xf>
    <xf numFmtId="166" fontId="11" fillId="3" borderId="2" xfId="0" applyNumberFormat="1" applyFont="1" applyFill="1" applyBorder="1" applyAlignment="1" applyProtection="1">
      <alignment horizontal="right" vertical="center"/>
      <protection locked="0"/>
    </xf>
    <xf numFmtId="166" fontId="11" fillId="0" borderId="8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NumberFormat="1" applyFont="1" applyFill="1" applyAlignment="1" applyProtection="1"/>
    <xf numFmtId="166" fontId="11" fillId="0" borderId="3" xfId="0" applyNumberFormat="1" applyFont="1" applyFill="1" applyBorder="1" applyAlignment="1" applyProtection="1">
      <alignment horizontal="right" vertical="center"/>
      <protection locked="0"/>
    </xf>
    <xf numFmtId="166" fontId="27" fillId="0" borderId="1" xfId="0" applyNumberFormat="1" applyFont="1" applyFill="1" applyBorder="1" applyAlignment="1" applyProtection="1"/>
    <xf numFmtId="166" fontId="11" fillId="0" borderId="14" xfId="0" applyNumberFormat="1" applyFont="1" applyFill="1" applyBorder="1" applyAlignment="1" applyProtection="1">
      <alignment horizontal="right" vertical="center"/>
      <protection locked="0"/>
    </xf>
    <xf numFmtId="49" fontId="22" fillId="5" borderId="1" xfId="0" applyNumberFormat="1" applyFont="1" applyFill="1" applyBorder="1" applyAlignment="1" applyProtection="1">
      <alignment horizontal="center" vertical="center" wrapText="1"/>
    </xf>
    <xf numFmtId="166" fontId="19" fillId="5" borderId="8" xfId="0" applyNumberFormat="1" applyFont="1" applyFill="1" applyBorder="1" applyAlignment="1" applyProtection="1">
      <alignment horizontal="right" vertical="center"/>
      <protection locked="0"/>
    </xf>
    <xf numFmtId="49" fontId="5" fillId="5" borderId="2" xfId="0" applyNumberFormat="1" applyFont="1" applyFill="1" applyBorder="1" applyAlignment="1" applyProtection="1">
      <alignment horizontal="center" vertical="center"/>
    </xf>
    <xf numFmtId="166" fontId="19" fillId="5" borderId="12" xfId="0" applyNumberFormat="1" applyFont="1" applyFill="1" applyBorder="1" applyAlignment="1" applyProtection="1">
      <alignment horizontal="right" vertical="center"/>
    </xf>
    <xf numFmtId="166" fontId="19" fillId="5" borderId="8" xfId="0" applyNumberFormat="1" applyFont="1" applyFill="1" applyBorder="1" applyAlignment="1" applyProtection="1">
      <alignment horizontal="right" vertical="center"/>
    </xf>
    <xf numFmtId="166" fontId="6" fillId="5" borderId="8" xfId="0" applyNumberFormat="1" applyFont="1" applyFill="1" applyBorder="1" applyAlignment="1" applyProtection="1">
      <alignment horizontal="right" vertical="center"/>
    </xf>
    <xf numFmtId="166" fontId="19" fillId="5" borderId="11" xfId="0" applyNumberFormat="1" applyFont="1" applyFill="1" applyBorder="1" applyAlignment="1" applyProtection="1">
      <alignment horizontal="right" vertical="center"/>
    </xf>
    <xf numFmtId="0" fontId="9" fillId="5" borderId="0" xfId="0" applyFont="1" applyFill="1" applyAlignment="1" applyProtection="1">
      <alignment vertical="center"/>
    </xf>
    <xf numFmtId="49" fontId="17" fillId="0" borderId="5" xfId="0" applyNumberFormat="1" applyFont="1" applyFill="1" applyBorder="1" applyAlignment="1" applyProtection="1">
      <alignment vertical="center"/>
      <protection locked="0"/>
    </xf>
    <xf numFmtId="166" fontId="11" fillId="3" borderId="3" xfId="0" applyNumberFormat="1" applyFont="1" applyFill="1" applyBorder="1" applyAlignment="1" applyProtection="1">
      <alignment horizontal="right" vertical="center"/>
    </xf>
    <xf numFmtId="166" fontId="11" fillId="3" borderId="10" xfId="0" applyNumberFormat="1" applyFont="1" applyFill="1" applyBorder="1" applyAlignment="1" applyProtection="1">
      <alignment horizontal="right" vertical="center"/>
    </xf>
    <xf numFmtId="166" fontId="11" fillId="0" borderId="10" xfId="0" applyNumberFormat="1" applyFont="1" applyFill="1" applyBorder="1" applyAlignment="1" applyProtection="1">
      <alignment horizontal="right" vertical="center"/>
      <protection locked="0"/>
    </xf>
    <xf numFmtId="166" fontId="11" fillId="3" borderId="14" xfId="0" applyNumberFormat="1" applyFont="1" applyFill="1" applyBorder="1" applyAlignment="1" applyProtection="1">
      <alignment horizontal="right" vertical="center"/>
    </xf>
    <xf numFmtId="166" fontId="19" fillId="4" borderId="17" xfId="0" applyNumberFormat="1" applyFont="1" applyFill="1" applyBorder="1" applyAlignment="1" applyProtection="1">
      <alignment horizontal="right" vertical="center"/>
    </xf>
    <xf numFmtId="166" fontId="19" fillId="4" borderId="18" xfId="0" applyNumberFormat="1" applyFont="1" applyFill="1" applyBorder="1" applyAlignment="1" applyProtection="1">
      <alignment horizontal="right" vertical="center"/>
    </xf>
    <xf numFmtId="166" fontId="19" fillId="4" borderId="16" xfId="0" applyNumberFormat="1" applyFont="1" applyFill="1" applyBorder="1" applyAlignment="1" applyProtection="1">
      <alignment horizontal="right" vertical="center"/>
    </xf>
    <xf numFmtId="49" fontId="22" fillId="5" borderId="1" xfId="0" applyNumberFormat="1" applyFont="1" applyFill="1" applyBorder="1" applyAlignment="1" applyProtection="1">
      <alignment horizontal="center" wrapText="1"/>
    </xf>
    <xf numFmtId="166" fontId="11" fillId="0" borderId="11" xfId="0" applyNumberFormat="1" applyFont="1" applyFill="1" applyBorder="1" applyAlignment="1" applyProtection="1">
      <alignment horizontal="right" vertical="center"/>
      <protection locked="0"/>
    </xf>
    <xf numFmtId="49" fontId="17" fillId="7" borderId="5" xfId="0" applyNumberFormat="1" applyFont="1" applyFill="1" applyBorder="1" applyAlignment="1" applyProtection="1">
      <alignment vertical="center"/>
      <protection locked="0"/>
    </xf>
    <xf numFmtId="166" fontId="11" fillId="7" borderId="3" xfId="0" applyNumberFormat="1" applyFont="1" applyFill="1" applyBorder="1" applyAlignment="1" applyProtection="1">
      <alignment horizontal="right" vertical="center"/>
      <protection locked="0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6" fontId="19" fillId="7" borderId="3" xfId="0" applyNumberFormat="1" applyFont="1" applyFill="1" applyBorder="1" applyAlignment="1" applyProtection="1">
      <alignment horizontal="right" vertical="center"/>
      <protection locked="0"/>
    </xf>
    <xf numFmtId="166" fontId="19" fillId="7" borderId="1" xfId="0" applyNumberFormat="1" applyFont="1" applyFill="1" applyBorder="1" applyAlignment="1" applyProtection="1">
      <alignment horizontal="right" vertical="center"/>
      <protection locked="0"/>
    </xf>
    <xf numFmtId="166" fontId="19" fillId="7" borderId="2" xfId="0" applyNumberFormat="1" applyFont="1" applyFill="1" applyBorder="1" applyAlignment="1" applyProtection="1">
      <alignment horizontal="right" vertical="center"/>
      <protection locked="0"/>
    </xf>
    <xf numFmtId="166" fontId="26" fillId="7" borderId="1" xfId="0" applyNumberFormat="1" applyFont="1" applyFill="1" applyBorder="1" applyAlignment="1" applyProtection="1">
      <alignment horizontal="right" vertical="center"/>
      <protection locked="0"/>
    </xf>
    <xf numFmtId="166" fontId="19" fillId="7" borderId="13" xfId="0" applyNumberFormat="1" applyFont="1" applyFill="1" applyBorder="1" applyAlignment="1" applyProtection="1">
      <alignment horizontal="right" vertical="center"/>
      <protection locked="0"/>
    </xf>
    <xf numFmtId="166" fontId="19" fillId="7" borderId="8" xfId="0" applyNumberFormat="1" applyFont="1" applyFill="1" applyBorder="1" applyAlignment="1" applyProtection="1">
      <alignment horizontal="right" vertical="center"/>
      <protection locked="0"/>
    </xf>
    <xf numFmtId="166" fontId="26" fillId="7" borderId="2" xfId="0" applyNumberFormat="1" applyFont="1" applyFill="1" applyBorder="1" applyAlignment="1" applyProtection="1">
      <alignment horizontal="right" vertical="center"/>
      <protection locked="0"/>
    </xf>
    <xf numFmtId="166" fontId="26" fillId="7" borderId="5" xfId="0" applyNumberFormat="1" applyFont="1" applyFill="1" applyBorder="1" applyAlignment="1" applyProtection="1">
      <alignment horizontal="right" vertical="center"/>
      <protection locked="0"/>
    </xf>
    <xf numFmtId="166" fontId="26" fillId="7" borderId="7" xfId="0" applyNumberFormat="1" applyFont="1" applyFill="1" applyBorder="1" applyAlignment="1" applyProtection="1">
      <alignment horizontal="right" vertical="center"/>
      <protection locked="0"/>
    </xf>
    <xf numFmtId="166" fontId="19" fillId="7" borderId="7" xfId="0" applyNumberFormat="1" applyFont="1" applyFill="1" applyBorder="1" applyAlignment="1" applyProtection="1">
      <alignment horizontal="right" vertical="center"/>
      <protection locked="0"/>
    </xf>
    <xf numFmtId="166" fontId="26" fillId="7" borderId="3" xfId="0" applyNumberFormat="1" applyFont="1" applyFill="1" applyBorder="1" applyAlignment="1" applyProtection="1">
      <alignment horizontal="right" vertical="center"/>
      <protection locked="0"/>
    </xf>
    <xf numFmtId="166" fontId="26" fillId="7" borderId="10" xfId="0" applyNumberFormat="1" applyFont="1" applyFill="1" applyBorder="1" applyAlignment="1" applyProtection="1">
      <alignment horizontal="right" vertical="center"/>
      <protection locked="0"/>
    </xf>
    <xf numFmtId="166" fontId="19" fillId="7" borderId="14" xfId="0" applyNumberFormat="1" applyFont="1" applyFill="1" applyBorder="1" applyAlignment="1" applyProtection="1">
      <alignment horizontal="right" vertical="center"/>
      <protection locked="0"/>
    </xf>
    <xf numFmtId="166" fontId="19" fillId="7" borderId="10" xfId="0" applyNumberFormat="1" applyFont="1" applyFill="1" applyBorder="1" applyAlignment="1" applyProtection="1">
      <alignment horizontal="right" vertical="center"/>
      <protection locked="0"/>
    </xf>
    <xf numFmtId="166" fontId="11" fillId="7" borderId="3" xfId="0" applyNumberFormat="1" applyFont="1" applyFill="1" applyBorder="1" applyAlignment="1" applyProtection="1">
      <alignment horizontal="right" vertical="center"/>
    </xf>
    <xf numFmtId="166" fontId="11" fillId="7" borderId="1" xfId="0" applyNumberFormat="1" applyFont="1" applyFill="1" applyBorder="1" applyAlignment="1" applyProtection="1">
      <alignment horizontal="right" vertical="center"/>
    </xf>
    <xf numFmtId="166" fontId="11" fillId="7" borderId="14" xfId="0" applyNumberFormat="1" applyFont="1" applyFill="1" applyBorder="1" applyAlignment="1" applyProtection="1">
      <alignment horizontal="right" vertical="center"/>
      <protection locked="0"/>
    </xf>
    <xf numFmtId="166" fontId="11" fillId="7" borderId="2" xfId="0" applyNumberFormat="1" applyFont="1" applyFill="1" applyBorder="1" applyAlignment="1" applyProtection="1">
      <alignment horizontal="right" vertical="center"/>
      <protection locked="0"/>
    </xf>
    <xf numFmtId="166" fontId="11" fillId="7" borderId="7" xfId="0" applyNumberFormat="1" applyFont="1" applyFill="1" applyBorder="1" applyAlignment="1" applyProtection="1">
      <alignment horizontal="right" vertical="center"/>
      <protection locked="0"/>
    </xf>
    <xf numFmtId="166" fontId="11" fillId="7" borderId="13" xfId="0" applyNumberFormat="1" applyFont="1" applyFill="1" applyBorder="1" applyAlignment="1" applyProtection="1">
      <alignment horizontal="right" vertical="center"/>
      <protection locked="0"/>
    </xf>
    <xf numFmtId="166" fontId="11" fillId="7" borderId="10" xfId="0" applyNumberFormat="1" applyFont="1" applyFill="1" applyBorder="1" applyAlignment="1" applyProtection="1">
      <alignment horizontal="right" vertical="center"/>
      <protection locked="0"/>
    </xf>
    <xf numFmtId="166" fontId="11" fillId="7" borderId="14" xfId="0" applyNumberFormat="1" applyFont="1" applyFill="1" applyBorder="1" applyAlignment="1" applyProtection="1">
      <alignment horizontal="right" vertical="center"/>
    </xf>
    <xf numFmtId="166" fontId="19" fillId="7" borderId="12" xfId="0" applyNumberFormat="1" applyFont="1" applyFill="1" applyBorder="1" applyAlignment="1" applyProtection="1">
      <alignment horizontal="right" vertical="center"/>
    </xf>
    <xf numFmtId="166" fontId="19" fillId="7" borderId="8" xfId="0" applyNumberFormat="1" applyFont="1" applyFill="1" applyBorder="1" applyAlignment="1" applyProtection="1">
      <alignment horizontal="right" vertical="center"/>
    </xf>
    <xf numFmtId="166" fontId="6" fillId="7" borderId="8" xfId="0" applyNumberFormat="1" applyFont="1" applyFill="1" applyBorder="1" applyAlignment="1" applyProtection="1">
      <alignment horizontal="right" vertical="center"/>
    </xf>
    <xf numFmtId="166" fontId="6" fillId="7" borderId="12" xfId="0" applyNumberFormat="1" applyFont="1" applyFill="1" applyBorder="1" applyAlignment="1" applyProtection="1">
      <alignment horizontal="right" vertical="center"/>
    </xf>
    <xf numFmtId="166" fontId="19" fillId="7" borderId="11" xfId="0" applyNumberFormat="1" applyFont="1" applyFill="1" applyBorder="1" applyAlignment="1" applyProtection="1">
      <alignment horizontal="right" vertical="center"/>
    </xf>
    <xf numFmtId="166" fontId="11" fillId="7" borderId="7" xfId="0" applyNumberFormat="1" applyFont="1" applyFill="1" applyBorder="1" applyAlignment="1" applyProtection="1">
      <alignment horizontal="right" vertical="center"/>
    </xf>
    <xf numFmtId="166" fontId="19" fillId="4" borderId="2" xfId="0" applyNumberFormat="1" applyFont="1" applyFill="1" applyBorder="1" applyAlignment="1" applyProtection="1">
      <alignment horizontal="right" vertical="center"/>
    </xf>
    <xf numFmtId="166" fontId="19" fillId="4" borderId="7" xfId="0" applyNumberFormat="1" applyFont="1" applyFill="1" applyBorder="1" applyAlignment="1" applyProtection="1">
      <alignment horizontal="right" vertical="center"/>
    </xf>
    <xf numFmtId="166" fontId="19" fillId="5" borderId="21" xfId="0" applyNumberFormat="1" applyFont="1" applyFill="1" applyBorder="1" applyAlignment="1" applyProtection="1">
      <alignment horizontal="right" vertical="center"/>
    </xf>
    <xf numFmtId="166" fontId="19" fillId="4" borderId="21" xfId="0" applyNumberFormat="1" applyFont="1" applyFill="1" applyBorder="1" applyAlignment="1" applyProtection="1">
      <alignment horizontal="right" vertical="center"/>
    </xf>
    <xf numFmtId="166" fontId="19" fillId="4" borderId="19" xfId="0" applyNumberFormat="1" applyFont="1" applyFill="1" applyBorder="1" applyAlignment="1" applyProtection="1">
      <alignment horizontal="right" vertical="center"/>
    </xf>
    <xf numFmtId="166" fontId="19" fillId="7" borderId="23" xfId="0" applyNumberFormat="1" applyFont="1" applyFill="1" applyBorder="1" applyAlignment="1" applyProtection="1">
      <alignment horizontal="right" vertical="center"/>
    </xf>
    <xf numFmtId="166" fontId="19" fillId="7" borderId="21" xfId="0" applyNumberFormat="1" applyFont="1" applyFill="1" applyBorder="1" applyAlignment="1" applyProtection="1">
      <alignment horizontal="right" vertical="center"/>
    </xf>
    <xf numFmtId="166" fontId="19" fillId="5" borderId="23" xfId="0" applyNumberFormat="1" applyFont="1" applyFill="1" applyBorder="1" applyAlignment="1" applyProtection="1">
      <alignment horizontal="right" vertical="center"/>
    </xf>
    <xf numFmtId="166" fontId="19" fillId="5" borderId="24" xfId="0" applyNumberFormat="1" applyFont="1" applyFill="1" applyBorder="1" applyAlignment="1" applyProtection="1">
      <alignment horizontal="right" vertical="center"/>
    </xf>
    <xf numFmtId="49" fontId="19" fillId="5" borderId="20" xfId="0" applyNumberFormat="1" applyFont="1" applyFill="1" applyBorder="1" applyAlignment="1" applyProtection="1">
      <alignment vertical="center" wrapText="1"/>
    </xf>
    <xf numFmtId="166" fontId="19" fillId="5" borderId="22" xfId="0" applyNumberFormat="1" applyFont="1" applyFill="1" applyBorder="1" applyAlignment="1" applyProtection="1">
      <alignment horizontal="right" vertical="center"/>
    </xf>
    <xf numFmtId="49" fontId="19" fillId="5" borderId="20" xfId="0" applyNumberFormat="1" applyFont="1" applyFill="1" applyBorder="1" applyAlignment="1" applyProtection="1">
      <alignment horizontal="left" vertical="center" wrapText="1"/>
    </xf>
    <xf numFmtId="166" fontId="19" fillId="5" borderId="21" xfId="0" applyNumberFormat="1" applyFont="1" applyFill="1" applyBorder="1" applyAlignment="1" applyProtection="1">
      <alignment horizontal="right" vertical="center"/>
      <protection locked="0"/>
    </xf>
    <xf numFmtId="166" fontId="19" fillId="7" borderId="23" xfId="0" applyNumberFormat="1" applyFont="1" applyFill="1" applyBorder="1" applyAlignment="1" applyProtection="1">
      <alignment horizontal="right" vertical="center"/>
      <protection locked="0"/>
    </xf>
    <xf numFmtId="166" fontId="19" fillId="7" borderId="21" xfId="0" applyNumberFormat="1" applyFont="1" applyFill="1" applyBorder="1" applyAlignment="1" applyProtection="1">
      <alignment horizontal="right" vertical="center"/>
      <protection locked="0"/>
    </xf>
    <xf numFmtId="166" fontId="19" fillId="5" borderId="23" xfId="0" applyNumberFormat="1" applyFont="1" applyFill="1" applyBorder="1" applyAlignment="1" applyProtection="1">
      <alignment horizontal="right" vertical="center"/>
      <protection locked="0"/>
    </xf>
    <xf numFmtId="166" fontId="19" fillId="5" borderId="24" xfId="0" applyNumberFormat="1" applyFont="1" applyFill="1" applyBorder="1" applyAlignment="1" applyProtection="1">
      <alignment horizontal="right" vertical="center"/>
      <protection locked="0"/>
    </xf>
    <xf numFmtId="166" fontId="19" fillId="5" borderId="25" xfId="0" applyNumberFormat="1" applyFont="1" applyFill="1" applyBorder="1" applyAlignment="1" applyProtection="1">
      <alignment horizontal="right" vertical="center"/>
    </xf>
    <xf numFmtId="0" fontId="19" fillId="5" borderId="20" xfId="0" applyNumberFormat="1" applyFont="1" applyFill="1" applyBorder="1" applyAlignment="1" applyProtection="1">
      <alignment horizontal="center" vertical="center" wrapText="1"/>
    </xf>
    <xf numFmtId="166" fontId="11" fillId="0" borderId="27" xfId="0" applyNumberFormat="1" applyFont="1" applyFill="1" applyBorder="1" applyAlignment="1" applyProtection="1">
      <alignment horizontal="right" vertical="center"/>
      <protection locked="0"/>
    </xf>
    <xf numFmtId="166" fontId="11" fillId="0" borderId="29" xfId="0" applyNumberFormat="1" applyFont="1" applyFill="1" applyBorder="1" applyAlignment="1" applyProtection="1">
      <alignment horizontal="right" vertical="center"/>
      <protection locked="0"/>
    </xf>
    <xf numFmtId="166" fontId="11" fillId="0" borderId="31" xfId="0" applyNumberFormat="1" applyFont="1" applyFill="1" applyBorder="1" applyAlignment="1" applyProtection="1">
      <alignment horizontal="right" vertical="center"/>
      <protection locked="0"/>
    </xf>
    <xf numFmtId="166" fontId="11" fillId="0" borderId="33" xfId="0" applyNumberFormat="1" applyFont="1" applyFill="1" applyBorder="1" applyAlignment="1" applyProtection="1">
      <alignment horizontal="right" vertical="center"/>
      <protection locked="0"/>
    </xf>
    <xf numFmtId="166" fontId="19" fillId="4" borderId="33" xfId="0" applyNumberFormat="1" applyFont="1" applyFill="1" applyBorder="1" applyAlignment="1" applyProtection="1">
      <alignment horizontal="right" vertical="center"/>
    </xf>
    <xf numFmtId="166" fontId="11" fillId="7" borderId="34" xfId="0" applyNumberFormat="1" applyFont="1" applyFill="1" applyBorder="1" applyAlignment="1" applyProtection="1">
      <alignment horizontal="right" vertical="center"/>
      <protection locked="0"/>
    </xf>
    <xf numFmtId="166" fontId="11" fillId="7" borderId="33" xfId="0" applyNumberFormat="1" applyFont="1" applyFill="1" applyBorder="1" applyAlignment="1" applyProtection="1">
      <alignment horizontal="right" vertical="center"/>
      <protection locked="0"/>
    </xf>
    <xf numFmtId="166" fontId="11" fillId="0" borderId="34" xfId="0" applyNumberFormat="1" applyFont="1" applyFill="1" applyBorder="1" applyAlignment="1" applyProtection="1">
      <alignment horizontal="right" vertical="center"/>
      <protection locked="0"/>
    </xf>
    <xf numFmtId="166" fontId="11" fillId="0" borderId="35" xfId="0" applyNumberFormat="1" applyFont="1" applyFill="1" applyBorder="1" applyAlignment="1" applyProtection="1">
      <alignment horizontal="right" vertical="center"/>
      <protection locked="0"/>
    </xf>
    <xf numFmtId="166" fontId="19" fillId="5" borderId="25" xfId="0" applyNumberFormat="1" applyFont="1" applyFill="1" applyBorder="1" applyAlignment="1" applyProtection="1">
      <alignment horizontal="right" vertical="center"/>
      <protection locked="0"/>
    </xf>
    <xf numFmtId="166" fontId="11" fillId="0" borderId="36" xfId="0" applyNumberFormat="1" applyFont="1" applyFill="1" applyBorder="1" applyAlignment="1" applyProtection="1">
      <alignment horizontal="right" vertical="center"/>
      <protection locked="0"/>
    </xf>
    <xf numFmtId="166" fontId="19" fillId="4" borderId="37" xfId="0" applyNumberFormat="1" applyFont="1" applyFill="1" applyBorder="1" applyAlignment="1" applyProtection="1">
      <alignment horizontal="right" vertical="center"/>
    </xf>
    <xf numFmtId="166" fontId="11" fillId="0" borderId="39" xfId="0" applyNumberFormat="1" applyFont="1" applyFill="1" applyBorder="1" applyAlignment="1" applyProtection="1">
      <alignment horizontal="right" vertical="center"/>
      <protection locked="0"/>
    </xf>
    <xf numFmtId="166" fontId="11" fillId="0" borderId="40" xfId="0" applyNumberFormat="1" applyFont="1" applyFill="1" applyBorder="1" applyAlignment="1" applyProtection="1">
      <alignment horizontal="right" vertical="center"/>
      <protection locked="0"/>
    </xf>
    <xf numFmtId="166" fontId="11" fillId="0" borderId="41" xfId="0" applyNumberFormat="1" applyFont="1" applyFill="1" applyBorder="1" applyAlignment="1" applyProtection="1">
      <alignment horizontal="right" vertical="center"/>
      <protection locked="0"/>
    </xf>
    <xf numFmtId="166" fontId="11" fillId="7" borderId="41" xfId="0" applyNumberFormat="1" applyFont="1" applyFill="1" applyBorder="1" applyAlignment="1" applyProtection="1">
      <alignment horizontal="right" vertical="center"/>
      <protection locked="0"/>
    </xf>
    <xf numFmtId="166" fontId="11" fillId="7" borderId="39" xfId="0" applyNumberFormat="1" applyFont="1" applyFill="1" applyBorder="1" applyAlignment="1" applyProtection="1">
      <alignment horizontal="right" vertical="center"/>
      <protection locked="0"/>
    </xf>
    <xf numFmtId="166" fontId="11" fillId="0" borderId="42" xfId="0" applyNumberFormat="1" applyFont="1" applyFill="1" applyBorder="1" applyAlignment="1" applyProtection="1">
      <alignment horizontal="right" vertical="center"/>
      <protection locked="0"/>
    </xf>
    <xf numFmtId="49" fontId="19" fillId="5" borderId="20" xfId="0" applyNumberFormat="1" applyFont="1" applyFill="1" applyBorder="1" applyAlignment="1" applyProtection="1">
      <alignment horizontal="center" vertical="center" wrapText="1"/>
    </xf>
    <xf numFmtId="166" fontId="19" fillId="7" borderId="15" xfId="0" applyNumberFormat="1" applyFont="1" applyFill="1" applyBorder="1" applyAlignment="1" applyProtection="1">
      <alignment horizontal="right" vertical="center"/>
      <protection locked="0"/>
    </xf>
    <xf numFmtId="166" fontId="19" fillId="7" borderId="46" xfId="0" applyNumberFormat="1" applyFont="1" applyFill="1" applyBorder="1" applyAlignment="1" applyProtection="1">
      <alignment horizontal="right" vertical="center"/>
    </xf>
    <xf numFmtId="166" fontId="19" fillId="7" borderId="45" xfId="0" applyNumberFormat="1" applyFont="1" applyFill="1" applyBorder="1" applyAlignment="1" applyProtection="1">
      <alignment horizontal="right" vertical="center"/>
    </xf>
    <xf numFmtId="166" fontId="19" fillId="7" borderId="9" xfId="0" applyNumberFormat="1" applyFont="1" applyFill="1" applyBorder="1" applyAlignment="1" applyProtection="1">
      <alignment horizontal="right" vertical="center"/>
      <protection locked="0"/>
    </xf>
    <xf numFmtId="166" fontId="26" fillId="7" borderId="8" xfId="0" applyNumberFormat="1" applyFont="1" applyFill="1" applyBorder="1" applyAlignment="1" applyProtection="1">
      <alignment horizontal="right" vertical="center"/>
      <protection locked="0"/>
    </xf>
    <xf numFmtId="166" fontId="26" fillId="7" borderId="15" xfId="0" applyNumberFormat="1" applyFont="1" applyFill="1" applyBorder="1" applyAlignment="1" applyProtection="1">
      <alignment horizontal="right" vertical="center"/>
      <protection locked="0"/>
    </xf>
    <xf numFmtId="166" fontId="26" fillId="7" borderId="14" xfId="0" applyNumberFormat="1" applyFont="1" applyFill="1" applyBorder="1" applyAlignment="1" applyProtection="1">
      <alignment horizontal="right" vertical="center"/>
      <protection locked="0"/>
    </xf>
    <xf numFmtId="166" fontId="26" fillId="5" borderId="24" xfId="0" applyNumberFormat="1" applyFont="1" applyFill="1" applyBorder="1" applyAlignment="1" applyProtection="1">
      <alignment horizontal="right" vertical="center"/>
      <protection locked="0"/>
    </xf>
    <xf numFmtId="49" fontId="19" fillId="5" borderId="47" xfId="0" applyNumberFormat="1" applyFont="1" applyFill="1" applyBorder="1" applyAlignment="1" applyProtection="1">
      <alignment horizontal="left" vertical="center" wrapText="1"/>
    </xf>
    <xf numFmtId="166" fontId="26" fillId="5" borderId="23" xfId="0" applyNumberFormat="1" applyFont="1" applyFill="1" applyBorder="1" applyAlignment="1" applyProtection="1">
      <alignment horizontal="right" vertical="center"/>
      <protection locked="0"/>
    </xf>
    <xf numFmtId="166" fontId="19" fillId="7" borderId="12" xfId="0" applyNumberFormat="1" applyFont="1" applyFill="1" applyBorder="1" applyAlignment="1" applyProtection="1">
      <alignment horizontal="right" vertical="center"/>
      <protection locked="0"/>
    </xf>
    <xf numFmtId="166" fontId="19" fillId="5" borderId="12" xfId="0" applyNumberFormat="1" applyFont="1" applyFill="1" applyBorder="1" applyAlignment="1" applyProtection="1">
      <alignment horizontal="right" vertical="center"/>
      <protection locked="0"/>
    </xf>
    <xf numFmtId="166" fontId="19" fillId="5" borderId="43" xfId="0" applyNumberFormat="1" applyFont="1" applyFill="1" applyBorder="1" applyAlignment="1" applyProtection="1">
      <alignment horizontal="right" vertical="center"/>
    </xf>
    <xf numFmtId="166" fontId="11" fillId="3" borderId="31" xfId="0" applyNumberFormat="1" applyFont="1" applyFill="1" applyBorder="1" applyAlignment="1" applyProtection="1">
      <alignment horizontal="right" vertical="center"/>
    </xf>
    <xf numFmtId="166" fontId="11" fillId="3" borderId="29" xfId="0" applyNumberFormat="1" applyFont="1" applyFill="1" applyBorder="1" applyAlignment="1" applyProtection="1">
      <alignment horizontal="right" vertical="center"/>
    </xf>
    <xf numFmtId="166" fontId="11" fillId="7" borderId="8" xfId="0" applyNumberFormat="1" applyFont="1" applyFill="1" applyBorder="1" applyAlignment="1" applyProtection="1">
      <alignment horizontal="right" vertical="center"/>
      <protection locked="0"/>
    </xf>
    <xf numFmtId="166" fontId="19" fillId="4" borderId="8" xfId="0" applyNumberFormat="1" applyFont="1" applyFill="1" applyBorder="1" applyAlignment="1" applyProtection="1">
      <alignment horizontal="right" vertical="center"/>
    </xf>
    <xf numFmtId="49" fontId="19" fillId="5" borderId="52" xfId="0" applyNumberFormat="1" applyFont="1" applyFill="1" applyBorder="1" applyAlignment="1" applyProtection="1">
      <alignment horizontal="left" vertical="center" wrapText="1"/>
    </xf>
    <xf numFmtId="166" fontId="6" fillId="5" borderId="53" xfId="0" applyNumberFormat="1" applyFont="1" applyFill="1" applyBorder="1" applyAlignment="1" applyProtection="1">
      <alignment horizontal="right" vertical="center"/>
    </xf>
    <xf numFmtId="166" fontId="11" fillId="3" borderId="27" xfId="0" applyNumberFormat="1" applyFont="1" applyFill="1" applyBorder="1" applyAlignment="1" applyProtection="1">
      <alignment horizontal="right" vertical="center"/>
    </xf>
    <xf numFmtId="166" fontId="19" fillId="7" borderId="25" xfId="0" applyNumberFormat="1" applyFont="1" applyFill="1" applyBorder="1" applyAlignment="1" applyProtection="1">
      <alignment horizontal="right" vertical="center"/>
    </xf>
    <xf numFmtId="166" fontId="6" fillId="7" borderId="21" xfId="0" applyNumberFormat="1" applyFont="1" applyFill="1" applyBorder="1" applyAlignment="1" applyProtection="1">
      <alignment horizontal="right" vertical="center"/>
    </xf>
    <xf numFmtId="166" fontId="6" fillId="7" borderId="25" xfId="0" applyNumberFormat="1" applyFont="1" applyFill="1" applyBorder="1" applyAlignment="1" applyProtection="1">
      <alignment horizontal="right" vertical="center"/>
    </xf>
    <xf numFmtId="166" fontId="6" fillId="5" borderId="21" xfId="0" applyNumberFormat="1" applyFont="1" applyFill="1" applyBorder="1" applyAlignment="1" applyProtection="1">
      <alignment horizontal="right" vertical="center"/>
    </xf>
    <xf numFmtId="166" fontId="6" fillId="5" borderId="25" xfId="0" applyNumberFormat="1" applyFont="1" applyFill="1" applyBorder="1" applyAlignment="1" applyProtection="1">
      <alignment horizontal="right" vertical="center"/>
    </xf>
    <xf numFmtId="166" fontId="6" fillId="5" borderId="24" xfId="0" applyNumberFormat="1" applyFont="1" applyFill="1" applyBorder="1" applyAlignment="1" applyProtection="1">
      <alignment horizontal="right" vertical="center"/>
    </xf>
    <xf numFmtId="166" fontId="6" fillId="7" borderId="22" xfId="0" applyNumberFormat="1" applyFont="1" applyFill="1" applyBorder="1" applyAlignment="1" applyProtection="1">
      <alignment horizontal="right" vertical="center"/>
    </xf>
    <xf numFmtId="166" fontId="19" fillId="7" borderId="22" xfId="0" applyNumberFormat="1" applyFont="1" applyFill="1" applyBorder="1" applyAlignment="1" applyProtection="1">
      <alignment horizontal="right" vertical="center"/>
    </xf>
    <xf numFmtId="166" fontId="6" fillId="5" borderId="22" xfId="0" applyNumberFormat="1" applyFont="1" applyFill="1" applyBorder="1" applyAlignment="1" applyProtection="1">
      <alignment horizontal="right" vertical="center"/>
    </xf>
    <xf numFmtId="166" fontId="6" fillId="7" borderId="23" xfId="0" applyNumberFormat="1" applyFont="1" applyFill="1" applyBorder="1" applyAlignment="1" applyProtection="1">
      <alignment horizontal="right" vertical="center"/>
    </xf>
    <xf numFmtId="166" fontId="6" fillId="5" borderId="23" xfId="0" applyNumberFormat="1" applyFont="1" applyFill="1" applyBorder="1" applyAlignment="1" applyProtection="1">
      <alignment horizontal="right" vertical="center"/>
    </xf>
    <xf numFmtId="166" fontId="6" fillId="5" borderId="43" xfId="0" applyNumberFormat="1" applyFont="1" applyFill="1" applyBorder="1" applyAlignment="1" applyProtection="1">
      <alignment horizontal="right" vertical="center"/>
    </xf>
    <xf numFmtId="166" fontId="19" fillId="4" borderId="1" xfId="0" applyNumberFormat="1" applyFont="1" applyFill="1" applyBorder="1" applyAlignment="1" applyProtection="1">
      <alignment horizontal="right" vertical="top"/>
    </xf>
    <xf numFmtId="166" fontId="19" fillId="2" borderId="45" xfId="0" applyNumberFormat="1" applyFont="1" applyFill="1" applyBorder="1" applyAlignment="1" applyProtection="1">
      <alignment horizontal="right" vertical="center"/>
    </xf>
    <xf numFmtId="166" fontId="19" fillId="4" borderId="45" xfId="0" applyNumberFormat="1" applyFont="1" applyFill="1" applyBorder="1" applyAlignment="1" applyProtection="1">
      <alignment horizontal="right" vertical="center"/>
    </xf>
    <xf numFmtId="167" fontId="19" fillId="7" borderId="45" xfId="0" applyNumberFormat="1" applyFont="1" applyFill="1" applyBorder="1" applyAlignment="1" applyProtection="1">
      <alignment horizontal="right" vertical="center"/>
    </xf>
    <xf numFmtId="166" fontId="19" fillId="2" borderId="46" xfId="0" applyNumberFormat="1" applyFont="1" applyFill="1" applyBorder="1" applyAlignment="1" applyProtection="1">
      <alignment horizontal="right" vertical="center"/>
    </xf>
    <xf numFmtId="166" fontId="19" fillId="2" borderId="51" xfId="0" applyNumberFormat="1" applyFont="1" applyFill="1" applyBorder="1" applyAlignment="1" applyProtection="1">
      <alignment horizontal="right" vertical="center"/>
    </xf>
    <xf numFmtId="49" fontId="17" fillId="0" borderId="4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 wrapText="1"/>
      <protection locked="0"/>
    </xf>
    <xf numFmtId="166" fontId="19" fillId="4" borderId="50" xfId="0" applyNumberFormat="1" applyFont="1" applyFill="1" applyBorder="1" applyAlignment="1" applyProtection="1">
      <alignment horizontal="right" vertical="center"/>
    </xf>
    <xf numFmtId="49" fontId="19" fillId="5" borderId="44" xfId="0" applyNumberFormat="1" applyFont="1" applyFill="1" applyBorder="1" applyAlignment="1" applyProtection="1">
      <alignment horizontal="left" vertical="center" wrapText="1"/>
    </xf>
    <xf numFmtId="166" fontId="11" fillId="7" borderId="12" xfId="0" applyNumberFormat="1" applyFont="1" applyFill="1" applyBorder="1" applyAlignment="1" applyProtection="1">
      <alignment horizontal="right" vertical="center"/>
      <protection locked="0"/>
    </xf>
    <xf numFmtId="166" fontId="11" fillId="0" borderId="12" xfId="0" applyNumberFormat="1" applyFont="1" applyFill="1" applyBorder="1" applyAlignment="1" applyProtection="1">
      <alignment horizontal="right" vertical="center"/>
      <protection locked="0"/>
    </xf>
    <xf numFmtId="166" fontId="11" fillId="0" borderId="48" xfId="0" applyNumberFormat="1" applyFont="1" applyFill="1" applyBorder="1" applyAlignment="1" applyProtection="1">
      <alignment horizontal="right" vertical="center"/>
      <protection locked="0"/>
    </xf>
    <xf numFmtId="166" fontId="11" fillId="7" borderId="11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alignment vertical="center"/>
    </xf>
    <xf numFmtId="49" fontId="17" fillId="0" borderId="5" xfId="0" applyNumberFormat="1" applyFont="1" applyFill="1" applyBorder="1" applyAlignment="1" applyProtection="1">
      <alignment horizontal="center" vertical="center"/>
      <protection locked="0"/>
    </xf>
    <xf numFmtId="166" fontId="11" fillId="0" borderId="39" xfId="0" applyNumberFormat="1" applyFont="1" applyFill="1" applyBorder="1" applyAlignment="1" applyProtection="1">
      <alignment horizontal="center" vertical="center"/>
      <protection locked="0"/>
    </xf>
    <xf numFmtId="166" fontId="11" fillId="0" borderId="1" xfId="0" applyNumberFormat="1" applyFont="1" applyFill="1" applyBorder="1" applyAlignment="1" applyProtection="1">
      <alignment horizontal="center" vertical="center"/>
      <protection locked="0"/>
    </xf>
    <xf numFmtId="166" fontId="11" fillId="0" borderId="2" xfId="0" applyNumberFormat="1" applyFont="1" applyFill="1" applyBorder="1" applyAlignment="1" applyProtection="1">
      <alignment horizontal="center" vertical="center"/>
      <protection locked="0"/>
    </xf>
    <xf numFmtId="166" fontId="19" fillId="5" borderId="21" xfId="0" applyNumberFormat="1" applyFont="1" applyFill="1" applyBorder="1" applyAlignment="1" applyProtection="1">
      <alignment horizontal="center" vertical="center"/>
    </xf>
    <xf numFmtId="166" fontId="11" fillId="0" borderId="7" xfId="0" applyNumberFormat="1" applyFont="1" applyFill="1" applyBorder="1" applyAlignment="1" applyProtection="1">
      <alignment horizontal="center" vertical="center"/>
      <protection locked="0"/>
    </xf>
    <xf numFmtId="166" fontId="19" fillId="5" borderId="21" xfId="0" applyNumberFormat="1" applyFont="1" applyFill="1" applyBorder="1" applyAlignment="1" applyProtection="1">
      <alignment horizontal="center" vertical="center"/>
      <protection locked="0"/>
    </xf>
    <xf numFmtId="166" fontId="19" fillId="5" borderId="25" xfId="0" applyNumberFormat="1" applyFont="1" applyFill="1" applyBorder="1" applyAlignment="1" applyProtection="1">
      <alignment horizontal="center" vertical="center"/>
    </xf>
    <xf numFmtId="166" fontId="11" fillId="0" borderId="33" xfId="0" applyNumberFormat="1" applyFont="1" applyFill="1" applyBorder="1" applyAlignment="1" applyProtection="1">
      <alignment horizontal="center" vertical="center"/>
      <protection locked="0"/>
    </xf>
    <xf numFmtId="166" fontId="19" fillId="5" borderId="25" xfId="0" applyNumberFormat="1" applyFont="1" applyFill="1" applyBorder="1" applyAlignment="1" applyProtection="1">
      <alignment horizontal="center" vertical="center"/>
      <protection locked="0"/>
    </xf>
    <xf numFmtId="166" fontId="19" fillId="5" borderId="8" xfId="0" applyNumberFormat="1" applyFont="1" applyFill="1" applyBorder="1" applyAlignment="1" applyProtection="1">
      <alignment horizontal="center" vertical="center"/>
      <protection locked="0"/>
    </xf>
    <xf numFmtId="166" fontId="11" fillId="0" borderId="8" xfId="0" applyNumberFormat="1" applyFont="1" applyFill="1" applyBorder="1" applyAlignment="1" applyProtection="1">
      <alignment horizontal="center" vertical="center"/>
      <protection locked="0"/>
    </xf>
    <xf numFmtId="166" fontId="11" fillId="3" borderId="7" xfId="0" applyNumberFormat="1" applyFont="1" applyFill="1" applyBorder="1" applyAlignment="1" applyProtection="1">
      <alignment horizontal="center" vertical="center"/>
      <protection locked="0"/>
    </xf>
    <xf numFmtId="166" fontId="11" fillId="3" borderId="2" xfId="0" applyNumberFormat="1" applyFont="1" applyFill="1" applyBorder="1" applyAlignment="1" applyProtection="1">
      <alignment horizontal="center" vertical="center"/>
      <protection locked="0"/>
    </xf>
    <xf numFmtId="166" fontId="11" fillId="3" borderId="1" xfId="0" applyNumberFormat="1" applyFont="1" applyFill="1" applyBorder="1" applyAlignment="1" applyProtection="1">
      <alignment horizontal="center" vertical="center"/>
      <protection locked="0"/>
    </xf>
    <xf numFmtId="166" fontId="11" fillId="0" borderId="1" xfId="0" applyNumberFormat="1" applyFont="1" applyFill="1" applyBorder="1" applyAlignment="1" applyProtection="1">
      <alignment horizontal="center" vertical="top"/>
      <protection locked="0"/>
    </xf>
    <xf numFmtId="166" fontId="19" fillId="6" borderId="8" xfId="0" applyNumberFormat="1" applyFont="1" applyFill="1" applyBorder="1" applyAlignment="1" applyProtection="1">
      <alignment horizontal="right" vertical="center"/>
    </xf>
    <xf numFmtId="166" fontId="11" fillId="7" borderId="27" xfId="0" applyNumberFormat="1" applyFont="1" applyFill="1" applyBorder="1" applyAlignment="1" applyProtection="1">
      <alignment horizontal="right" vertical="center"/>
    </xf>
    <xf numFmtId="166" fontId="11" fillId="7" borderId="31" xfId="0" applyNumberFormat="1" applyFont="1" applyFill="1" applyBorder="1" applyAlignment="1" applyProtection="1">
      <alignment horizontal="right" vertical="center"/>
    </xf>
    <xf numFmtId="0" fontId="38" fillId="0" borderId="0" xfId="0" applyFont="1" applyAlignment="1" applyProtection="1">
      <alignment vertical="center"/>
    </xf>
    <xf numFmtId="0" fontId="38" fillId="0" borderId="0" xfId="0" applyNumberFormat="1" applyFont="1" applyFill="1" applyAlignment="1" applyProtection="1">
      <alignment vertical="center"/>
    </xf>
    <xf numFmtId="168" fontId="19" fillId="4" borderId="21" xfId="0" applyNumberFormat="1" applyFont="1" applyFill="1" applyBorder="1" applyAlignment="1" applyProtection="1">
      <alignment horizontal="right" vertical="center"/>
    </xf>
    <xf numFmtId="168" fontId="19" fillId="2" borderId="23" xfId="0" applyNumberFormat="1" applyFont="1" applyFill="1" applyBorder="1" applyAlignment="1" applyProtection="1">
      <alignment horizontal="right" vertical="center"/>
    </xf>
    <xf numFmtId="168" fontId="19" fillId="2" borderId="21" xfId="0" applyNumberFormat="1" applyFont="1" applyFill="1" applyBorder="1" applyAlignment="1" applyProtection="1">
      <alignment horizontal="right" vertical="center"/>
    </xf>
    <xf numFmtId="168" fontId="19" fillId="2" borderId="24" xfId="0" applyNumberFormat="1" applyFont="1" applyFill="1" applyBorder="1" applyAlignment="1" applyProtection="1">
      <alignment horizontal="right" vertical="center"/>
    </xf>
    <xf numFmtId="0" fontId="10" fillId="3" borderId="0" xfId="0" applyNumberFormat="1" applyFont="1" applyFill="1" applyAlignment="1" applyProtection="1">
      <alignment vertical="center"/>
      <protection locked="0"/>
    </xf>
    <xf numFmtId="0" fontId="10" fillId="3" borderId="0" xfId="0" applyNumberFormat="1" applyFont="1" applyFill="1" applyAlignment="1" applyProtection="1">
      <alignment horizontal="center" vertical="center"/>
      <protection locked="0"/>
    </xf>
    <xf numFmtId="0" fontId="16" fillId="0" borderId="0" xfId="0" applyNumberFormat="1" applyFont="1" applyFill="1" applyAlignment="1" applyProtection="1">
      <alignment vertical="center"/>
      <protection locked="0"/>
    </xf>
    <xf numFmtId="0" fontId="16" fillId="7" borderId="0" xfId="0" applyNumberFormat="1" applyFont="1" applyFill="1" applyAlignment="1" applyProtection="1">
      <alignment vertical="center"/>
      <protection locked="0"/>
    </xf>
    <xf numFmtId="3" fontId="10" fillId="7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3" fontId="10" fillId="0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33" fillId="0" borderId="0" xfId="0" applyFont="1" applyAlignment="1" applyProtection="1">
      <alignment horizontal="centerContinuous"/>
      <protection locked="0"/>
    </xf>
    <xf numFmtId="49" fontId="5" fillId="0" borderId="0" xfId="0" applyNumberFormat="1" applyFont="1" applyFill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49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Continuous" wrapText="1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0" fontId="33" fillId="0" borderId="4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centerContinuous" vertical="top"/>
      <protection locked="0"/>
    </xf>
    <xf numFmtId="49" fontId="5" fillId="0" borderId="0" xfId="0" applyNumberFormat="1" applyFont="1" applyFill="1" applyAlignment="1" applyProtection="1">
      <alignment horizontal="center" vertical="top"/>
      <protection locked="0"/>
    </xf>
    <xf numFmtId="49" fontId="6" fillId="0" borderId="0" xfId="0" applyNumberFormat="1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 applyProtection="1">
      <alignment horizontal="centerContinuous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49" fontId="16" fillId="0" borderId="0" xfId="0" applyNumberFormat="1" applyFont="1" applyFill="1" applyAlignment="1" applyProtection="1">
      <alignment vertical="center" wrapText="1"/>
      <protection locked="0"/>
    </xf>
    <xf numFmtId="49" fontId="16" fillId="0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Fill="1" applyAlignment="1" applyProtection="1">
      <alignment horizontal="center" vertical="center"/>
      <protection locked="0"/>
    </xf>
    <xf numFmtId="49" fontId="6" fillId="0" borderId="0" xfId="0" applyNumberFormat="1" applyFont="1" applyFill="1" applyAlignment="1" applyProtection="1">
      <alignment vertical="center"/>
      <protection locked="0"/>
    </xf>
    <xf numFmtId="165" fontId="6" fillId="7" borderId="0" xfId="0" applyNumberFormat="1" applyFont="1" applyFill="1" applyAlignment="1" applyProtection="1">
      <alignment horizontal="right" vertical="center"/>
      <protection locked="0"/>
    </xf>
    <xf numFmtId="165" fontId="6" fillId="0" borderId="0" xfId="0" applyNumberFormat="1" applyFont="1" applyFill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49" fontId="12" fillId="5" borderId="50" xfId="0" applyNumberFormat="1" applyFont="1" applyFill="1" applyBorder="1" applyAlignment="1" applyProtection="1">
      <alignment horizontal="center" vertical="center" wrapText="1"/>
      <protection locked="0"/>
    </xf>
    <xf numFmtId="49" fontId="22" fillId="5" borderId="39" xfId="0" applyNumberFormat="1" applyFont="1" applyFill="1" applyBorder="1" applyAlignment="1" applyProtection="1">
      <alignment wrapText="1"/>
      <protection locked="0"/>
    </xf>
    <xf numFmtId="49" fontId="12" fillId="7" borderId="41" xfId="0" applyNumberFormat="1" applyFont="1" applyFill="1" applyBorder="1" applyAlignment="1" applyProtection="1">
      <alignment horizontal="center" vertical="center"/>
      <protection locked="0"/>
    </xf>
    <xf numFmtId="49" fontId="12" fillId="7" borderId="39" xfId="0" applyNumberFormat="1" applyFont="1" applyFill="1" applyBorder="1" applyAlignment="1" applyProtection="1">
      <alignment horizontal="center" vertical="center"/>
      <protection locked="0"/>
    </xf>
    <xf numFmtId="49" fontId="12" fillId="5" borderId="41" xfId="0" applyNumberFormat="1" applyFont="1" applyFill="1" applyBorder="1" applyAlignment="1" applyProtection="1">
      <alignment horizontal="center" vertical="center"/>
      <protection locked="0"/>
    </xf>
    <xf numFmtId="49" fontId="12" fillId="5" borderId="39" xfId="0" applyNumberFormat="1" applyFont="1" applyFill="1" applyBorder="1" applyAlignment="1" applyProtection="1">
      <alignment horizontal="center" vertical="center"/>
      <protection locked="0"/>
    </xf>
    <xf numFmtId="49" fontId="12" fillId="5" borderId="42" xfId="0" applyNumberFormat="1" applyFont="1" applyFill="1" applyBorder="1" applyAlignment="1" applyProtection="1">
      <alignment horizontal="center" vertical="center"/>
      <protection locked="0"/>
    </xf>
    <xf numFmtId="49" fontId="12" fillId="5" borderId="7" xfId="0" applyNumberFormat="1" applyFont="1" applyFill="1" applyBorder="1" applyAlignment="1" applyProtection="1">
      <alignment horizontal="center" wrapText="1"/>
      <protection locked="0"/>
    </xf>
    <xf numFmtId="49" fontId="12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13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7" xfId="0" applyNumberFormat="1" applyFont="1" applyFill="1" applyBorder="1" applyAlignment="1" applyProtection="1">
      <alignment vertical="center" wrapText="1"/>
      <protection locked="0"/>
    </xf>
    <xf numFmtId="49" fontId="12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7" xfId="0" applyNumberFormat="1" applyFont="1" applyFill="1" applyBorder="1" applyAlignment="1" applyProtection="1">
      <alignment vertical="center" wrapText="1"/>
      <protection locked="0"/>
    </xf>
    <xf numFmtId="49" fontId="6" fillId="5" borderId="28" xfId="0" applyNumberFormat="1" applyFont="1" applyFill="1" applyBorder="1" applyAlignment="1" applyProtection="1">
      <alignment horizontal="center" vertical="center"/>
      <protection locked="0"/>
    </xf>
    <xf numFmtId="49" fontId="6" fillId="5" borderId="2" xfId="0" applyNumberFormat="1" applyFont="1" applyFill="1" applyBorder="1" applyAlignment="1" applyProtection="1">
      <alignment horizontal="center" vertical="center"/>
      <protection locked="0"/>
    </xf>
    <xf numFmtId="49" fontId="6" fillId="7" borderId="10" xfId="0" applyNumberFormat="1" applyFont="1" applyFill="1" applyBorder="1" applyAlignment="1" applyProtection="1">
      <alignment horizontal="center" vertical="center"/>
      <protection locked="0"/>
    </xf>
    <xf numFmtId="49" fontId="6" fillId="7" borderId="2" xfId="0" applyNumberFormat="1" applyFont="1" applyFill="1" applyBorder="1" applyAlignment="1" applyProtection="1">
      <alignment horizontal="center" vertical="center"/>
      <protection locked="0"/>
    </xf>
    <xf numFmtId="49" fontId="6" fillId="5" borderId="10" xfId="0" applyNumberFormat="1" applyFont="1" applyFill="1" applyBorder="1" applyAlignment="1" applyProtection="1">
      <alignment horizontal="center" vertical="center"/>
      <protection locked="0"/>
    </xf>
    <xf numFmtId="49" fontId="6" fillId="5" borderId="29" xfId="0" applyNumberFormat="1" applyFont="1" applyFill="1" applyBorder="1" applyAlignment="1" applyProtection="1">
      <alignment horizontal="center" vertical="center"/>
      <protection locked="0"/>
    </xf>
    <xf numFmtId="49" fontId="11" fillId="0" borderId="38" xfId="0" applyNumberFormat="1" applyFont="1" applyFill="1" applyBorder="1" applyAlignment="1" applyProtection="1">
      <alignment vertical="center" wrapText="1"/>
      <protection locked="0"/>
    </xf>
    <xf numFmtId="49" fontId="11" fillId="0" borderId="30" xfId="0" applyNumberFormat="1" applyFont="1" applyFill="1" applyBorder="1" applyAlignment="1" applyProtection="1">
      <alignment vertical="center" wrapText="1"/>
      <protection locked="0"/>
    </xf>
    <xf numFmtId="49" fontId="11" fillId="0" borderId="30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33" fillId="5" borderId="2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NumberFormat="1" applyFont="1" applyFill="1" applyAlignment="1" applyProtection="1">
      <alignment vertical="center"/>
      <protection locked="0"/>
    </xf>
    <xf numFmtId="49" fontId="8" fillId="5" borderId="2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49" fontId="19" fillId="5" borderId="20" xfId="0" applyNumberFormat="1" applyFont="1" applyFill="1" applyBorder="1" applyAlignment="1" applyProtection="1">
      <alignment vertical="center" wrapText="1"/>
      <protection locked="0"/>
    </xf>
    <xf numFmtId="49" fontId="11" fillId="0" borderId="26" xfId="0" applyNumberFormat="1" applyFont="1" applyFill="1" applyBorder="1" applyAlignment="1" applyProtection="1">
      <alignment horizontal="left" vertical="center" wrapText="1"/>
      <protection locked="0"/>
    </xf>
    <xf numFmtId="49" fontId="19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NumberFormat="1" applyFont="1" applyFill="1" applyAlignment="1" applyProtection="1">
      <alignment vertical="center"/>
      <protection locked="0"/>
    </xf>
    <xf numFmtId="0" fontId="19" fillId="0" borderId="0" xfId="0" applyNumberFormat="1" applyFont="1" applyFill="1" applyAlignment="1" applyProtection="1">
      <alignment vertical="center"/>
      <protection locked="0"/>
    </xf>
    <xf numFmtId="49" fontId="11" fillId="0" borderId="30" xfId="0" applyNumberFormat="1" applyFont="1" applyFill="1" applyBorder="1" applyAlignment="1" applyProtection="1">
      <alignment horizontal="left" vertical="top" wrapText="1"/>
      <protection locked="0"/>
    </xf>
    <xf numFmtId="49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NumberFormat="1" applyFont="1" applyAlignment="1" applyProtection="1">
      <alignment vertical="center"/>
      <protection locked="0"/>
    </xf>
    <xf numFmtId="0" fontId="1" fillId="0" borderId="0" xfId="0" applyNumberFormat="1" applyFont="1" applyAlignment="1" applyProtection="1">
      <protection locked="0"/>
    </xf>
    <xf numFmtId="0" fontId="19" fillId="5" borderId="20" xfId="0" applyNumberFormat="1" applyFont="1" applyFill="1" applyBorder="1" applyAlignment="1" applyProtection="1">
      <alignment horizontal="left" vertical="center"/>
      <protection locked="0"/>
    </xf>
    <xf numFmtId="166" fontId="1" fillId="5" borderId="25" xfId="0" applyNumberFormat="1" applyFont="1" applyFill="1" applyBorder="1" applyAlignment="1" applyProtection="1">
      <alignment horizontal="right" vertical="center"/>
      <protection locked="0"/>
    </xf>
    <xf numFmtId="165" fontId="9" fillId="0" borderId="0" xfId="0" applyNumberFormat="1" applyFont="1" applyAlignment="1" applyProtection="1">
      <alignment vertical="center"/>
      <protection locked="0"/>
    </xf>
    <xf numFmtId="49" fontId="11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49" fontId="11" fillId="0" borderId="47" xfId="0" applyNumberFormat="1" applyFont="1" applyFill="1" applyBorder="1" applyAlignment="1" applyProtection="1">
      <alignment horizontal="left" vertical="center" wrapText="1"/>
      <protection locked="0"/>
    </xf>
    <xf numFmtId="166" fontId="19" fillId="6" borderId="8" xfId="0" applyNumberFormat="1" applyFont="1" applyFill="1" applyBorder="1" applyAlignment="1" applyProtection="1">
      <alignment horizontal="right" vertical="center"/>
      <protection locked="0"/>
    </xf>
    <xf numFmtId="49" fontId="19" fillId="5" borderId="2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6" xfId="0" applyNumberFormat="1" applyFont="1" applyFill="1" applyBorder="1" applyAlignment="1" applyProtection="1">
      <alignment horizontal="left" vertical="top" wrapText="1"/>
      <protection locked="0"/>
    </xf>
    <xf numFmtId="49" fontId="11" fillId="0" borderId="1" xfId="0" applyNumberFormat="1" applyFont="1" applyFill="1" applyBorder="1" applyAlignment="1" applyProtection="1">
      <alignment horizontal="left" vertical="top" wrapText="1"/>
      <protection locked="0"/>
    </xf>
    <xf numFmtId="49" fontId="19" fillId="5" borderId="49" xfId="0" applyNumberFormat="1" applyFont="1" applyFill="1" applyBorder="1" applyAlignment="1" applyProtection="1">
      <alignment horizontal="left" vertical="center" wrapText="1"/>
      <protection locked="0"/>
    </xf>
    <xf numFmtId="166" fontId="19" fillId="5" borderId="48" xfId="0" applyNumberFormat="1" applyFont="1" applyFill="1" applyBorder="1" applyAlignment="1" applyProtection="1">
      <alignment horizontal="right" vertical="center"/>
      <protection locked="0"/>
    </xf>
    <xf numFmtId="49" fontId="19" fillId="6" borderId="47" xfId="0" applyNumberFormat="1" applyFont="1" applyFill="1" applyBorder="1" applyAlignment="1" applyProtection="1">
      <alignment horizontal="left" vertical="center" wrapText="1"/>
      <protection locked="0"/>
    </xf>
    <xf numFmtId="166" fontId="19" fillId="6" borderId="8" xfId="0" applyNumberFormat="1" applyFont="1" applyFill="1" applyBorder="1" applyAlignment="1" applyProtection="1">
      <alignment horizontal="center" vertical="center"/>
      <protection locked="0"/>
    </xf>
    <xf numFmtId="166" fontId="19" fillId="6" borderId="12" xfId="0" applyNumberFormat="1" applyFont="1" applyFill="1" applyBorder="1" applyAlignment="1" applyProtection="1">
      <alignment horizontal="right" vertical="center"/>
      <protection locked="0"/>
    </xf>
    <xf numFmtId="166" fontId="19" fillId="6" borderId="53" xfId="0" applyNumberFormat="1" applyFont="1" applyFill="1" applyBorder="1" applyAlignment="1" applyProtection="1">
      <alignment horizontal="right" vertical="center"/>
      <protection locked="0"/>
    </xf>
    <xf numFmtId="0" fontId="19" fillId="6" borderId="0" xfId="0" applyNumberFormat="1" applyFont="1" applyFill="1" applyAlignment="1" applyProtection="1">
      <alignment vertical="center"/>
      <protection locked="0"/>
    </xf>
    <xf numFmtId="49" fontId="33" fillId="5" borderId="54" xfId="0" applyNumberFormat="1" applyFont="1" applyFill="1" applyBorder="1" applyAlignment="1" applyProtection="1">
      <alignment horizontal="center" vertical="center"/>
      <protection locked="0"/>
    </xf>
    <xf numFmtId="49" fontId="11" fillId="5" borderId="50" xfId="0" applyNumberFormat="1" applyFont="1" applyFill="1" applyBorder="1" applyAlignment="1" applyProtection="1">
      <alignment horizontal="center" vertical="center"/>
      <protection locked="0"/>
    </xf>
    <xf numFmtId="49" fontId="11" fillId="7" borderId="55" xfId="0" applyNumberFormat="1" applyFont="1" applyFill="1" applyBorder="1" applyAlignment="1" applyProtection="1">
      <alignment horizontal="center" vertical="center"/>
      <protection locked="0"/>
    </xf>
    <xf numFmtId="49" fontId="11" fillId="7" borderId="50" xfId="0" applyNumberFormat="1" applyFont="1" applyFill="1" applyBorder="1" applyAlignment="1" applyProtection="1">
      <alignment horizontal="center" vertical="center"/>
      <protection locked="0"/>
    </xf>
    <xf numFmtId="49" fontId="11" fillId="5" borderId="55" xfId="0" applyNumberFormat="1" applyFont="1" applyFill="1" applyBorder="1" applyAlignment="1" applyProtection="1">
      <alignment horizontal="center" vertical="center"/>
      <protection locked="0"/>
    </xf>
    <xf numFmtId="49" fontId="11" fillId="5" borderId="56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/>
      <protection locked="0"/>
    </xf>
    <xf numFmtId="166" fontId="11" fillId="3" borderId="3" xfId="0" applyNumberFormat="1" applyFont="1" applyFill="1" applyBorder="1" applyAlignment="1" applyProtection="1">
      <alignment horizontal="right" vertical="center"/>
      <protection locked="0"/>
    </xf>
    <xf numFmtId="166" fontId="11" fillId="3" borderId="31" xfId="0" applyNumberFormat="1" applyFont="1" applyFill="1" applyBorder="1" applyAlignment="1" applyProtection="1">
      <alignment horizontal="right" vertical="center"/>
      <protection locked="0"/>
    </xf>
    <xf numFmtId="49" fontId="11" fillId="0" borderId="47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7" xfId="0" applyNumberFormat="1" applyFont="1" applyFill="1" applyBorder="1" applyAlignment="1" applyProtection="1">
      <alignment horizontal="left" vertical="center" wrapText="1" indent="2"/>
      <protection locked="0"/>
    </xf>
    <xf numFmtId="49" fontId="19" fillId="5" borderId="52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9" fillId="5" borderId="0" xfId="0" applyFont="1" applyFill="1" applyAlignment="1" applyProtection="1">
      <alignment vertical="center"/>
      <protection locked="0"/>
    </xf>
    <xf numFmtId="0" fontId="0" fillId="5" borderId="0" xfId="0" applyFill="1" applyProtection="1">
      <protection locked="0"/>
    </xf>
    <xf numFmtId="49" fontId="1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49" fontId="11" fillId="0" borderId="28" xfId="0" applyNumberFormat="1" applyFont="1" applyFill="1" applyBorder="1" applyAlignment="1" applyProtection="1">
      <alignment horizontal="left" vertical="top" wrapText="1"/>
      <protection locked="0"/>
    </xf>
    <xf numFmtId="0" fontId="11" fillId="3" borderId="0" xfId="0" applyFont="1" applyFill="1" applyAlignment="1" applyProtection="1">
      <alignment vertical="center"/>
      <protection locked="0"/>
    </xf>
    <xf numFmtId="49" fontId="21" fillId="0" borderId="26" xfId="0" applyNumberFormat="1" applyFont="1" applyFill="1" applyBorder="1" applyAlignment="1" applyProtection="1">
      <alignment horizontal="left" vertical="center" wrapText="1"/>
      <protection locked="0"/>
    </xf>
    <xf numFmtId="49" fontId="21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21" fillId="0" borderId="30" xfId="0" applyNumberFormat="1" applyFont="1" applyFill="1" applyBorder="1" applyAlignment="1" applyProtection="1">
      <alignment horizontal="left" vertical="center" wrapText="1"/>
      <protection locked="0"/>
    </xf>
    <xf numFmtId="166" fontId="11" fillId="6" borderId="3" xfId="0" applyNumberFormat="1" applyFont="1" applyFill="1" applyBorder="1" applyAlignment="1" applyProtection="1">
      <alignment horizontal="right" vertical="center"/>
      <protection locked="0"/>
    </xf>
    <xf numFmtId="166" fontId="11" fillId="6" borderId="1" xfId="0" applyNumberFormat="1" applyFont="1" applyFill="1" applyBorder="1" applyAlignment="1" applyProtection="1">
      <alignment horizontal="right" vertical="center"/>
      <protection locked="0"/>
    </xf>
    <xf numFmtId="166" fontId="11" fillId="6" borderId="31" xfId="0" applyNumberFormat="1" applyFont="1" applyFill="1" applyBorder="1" applyAlignment="1" applyProtection="1">
      <alignment horizontal="right" vertical="center"/>
      <protection locked="0"/>
    </xf>
    <xf numFmtId="166" fontId="11" fillId="6" borderId="10" xfId="0" applyNumberFormat="1" applyFont="1" applyFill="1" applyBorder="1" applyAlignment="1" applyProtection="1">
      <alignment horizontal="right" vertical="center"/>
      <protection locked="0"/>
    </xf>
    <xf numFmtId="166" fontId="11" fillId="6" borderId="2" xfId="0" applyNumberFormat="1" applyFont="1" applyFill="1" applyBorder="1" applyAlignment="1" applyProtection="1">
      <alignment horizontal="right" vertical="center"/>
      <protection locked="0"/>
    </xf>
    <xf numFmtId="166" fontId="11" fillId="6" borderId="29" xfId="0" applyNumberFormat="1" applyFont="1" applyFill="1" applyBorder="1" applyAlignment="1" applyProtection="1">
      <alignment horizontal="right" vertical="center"/>
      <protection locked="0"/>
    </xf>
    <xf numFmtId="49" fontId="19" fillId="2" borderId="20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21" xfId="0" applyNumberFormat="1" applyFont="1" applyFill="1" applyBorder="1" applyAlignment="1" applyProtection="1">
      <alignment horizontal="center" vertical="center"/>
      <protection locked="0"/>
    </xf>
    <xf numFmtId="166" fontId="19" fillId="2" borderId="21" xfId="0" applyNumberFormat="1" applyFont="1" applyFill="1" applyBorder="1" applyAlignment="1" applyProtection="1">
      <alignment horizontal="right" vertical="center"/>
      <protection locked="0"/>
    </xf>
    <xf numFmtId="166" fontId="19" fillId="2" borderId="24" xfId="0" applyNumberFormat="1" applyFont="1" applyFill="1" applyBorder="1" applyAlignment="1" applyProtection="1">
      <alignment horizontal="right" vertical="center"/>
      <protection locked="0"/>
    </xf>
    <xf numFmtId="166" fontId="9" fillId="0" borderId="0" xfId="0" applyNumberFormat="1" applyFont="1" applyAlignment="1" applyProtection="1">
      <alignment vertical="center"/>
      <protection locked="0"/>
    </xf>
    <xf numFmtId="49" fontId="19" fillId="2" borderId="47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8" xfId="0" applyNumberFormat="1" applyFont="1" applyFill="1" applyBorder="1" applyAlignment="1" applyProtection="1">
      <alignment horizontal="center" vertical="center"/>
      <protection locked="0"/>
    </xf>
    <xf numFmtId="166" fontId="19" fillId="2" borderId="8" xfId="0" applyNumberFormat="1" applyFont="1" applyFill="1" applyBorder="1" applyAlignment="1" applyProtection="1">
      <alignment horizontal="right" vertical="center"/>
      <protection locked="0"/>
    </xf>
    <xf numFmtId="166" fontId="19" fillId="2" borderId="48" xfId="0" applyNumberFormat="1" applyFont="1" applyFill="1" applyBorder="1" applyAlignment="1" applyProtection="1">
      <alignment horizontal="right" vertical="center"/>
      <protection locked="0"/>
    </xf>
    <xf numFmtId="165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49" fontId="19" fillId="2" borderId="44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45" xfId="0" applyNumberFormat="1" applyFont="1" applyFill="1" applyBorder="1" applyAlignment="1" applyProtection="1">
      <alignment horizontal="center" vertical="center"/>
      <protection locked="0"/>
    </xf>
    <xf numFmtId="49" fontId="19" fillId="6" borderId="0" xfId="0" applyNumberFormat="1" applyFont="1" applyFill="1" applyBorder="1" applyAlignment="1" applyProtection="1">
      <alignment horizontal="center" wrapText="1"/>
      <protection locked="0"/>
    </xf>
    <xf numFmtId="49" fontId="11" fillId="0" borderId="4" xfId="0" applyNumberFormat="1" applyFont="1" applyFill="1" applyBorder="1" applyAlignment="1" applyProtection="1">
      <alignment horizontal="center" vertical="center"/>
      <protection locked="0"/>
    </xf>
    <xf numFmtId="49" fontId="11" fillId="0" borderId="4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Alignment="1" applyProtection="1">
      <alignment vertical="center"/>
      <protection locked="0"/>
    </xf>
    <xf numFmtId="164" fontId="11" fillId="7" borderId="0" xfId="0" applyNumberFormat="1" applyFont="1" applyFill="1" applyAlignment="1" applyProtection="1">
      <alignment horizontal="right" vertical="center"/>
      <protection locked="0"/>
    </xf>
    <xf numFmtId="164" fontId="11" fillId="0" borderId="0" xfId="0" applyNumberFormat="1" applyFont="1" applyAlignment="1" applyProtection="1">
      <alignment horizontal="right" vertical="center"/>
      <protection locked="0"/>
    </xf>
    <xf numFmtId="49" fontId="33" fillId="0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Fill="1" applyAlignment="1" applyProtection="1">
      <alignment horizontal="right" vertical="top"/>
      <protection locked="0"/>
    </xf>
    <xf numFmtId="49" fontId="6" fillId="0" borderId="0" xfId="0" applyNumberFormat="1" applyFont="1" applyFill="1" applyAlignment="1" applyProtection="1">
      <alignment horizontal="center" vertical="top"/>
      <protection locked="0"/>
    </xf>
    <xf numFmtId="49" fontId="6" fillId="0" borderId="0" xfId="0" applyNumberFormat="1" applyFont="1" applyFill="1" applyAlignment="1" applyProtection="1">
      <alignment horizontal="centerContinuous" vertical="top"/>
      <protection locked="0"/>
    </xf>
    <xf numFmtId="0" fontId="33" fillId="0" borderId="0" xfId="0" applyFont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Protection="1"/>
    <xf numFmtId="166" fontId="26" fillId="7" borderId="23" xfId="0" applyNumberFormat="1" applyFont="1" applyFill="1" applyBorder="1" applyAlignment="1" applyProtection="1">
      <alignment horizontal="right" vertical="center"/>
    </xf>
    <xf numFmtId="166" fontId="26" fillId="7" borderId="21" xfId="0" applyNumberFormat="1" applyFont="1" applyFill="1" applyBorder="1" applyAlignment="1" applyProtection="1">
      <alignment horizontal="right" vertical="center"/>
    </xf>
    <xf numFmtId="166" fontId="26" fillId="5" borderId="23" xfId="0" applyNumberFormat="1" applyFont="1" applyFill="1" applyBorder="1" applyAlignment="1" applyProtection="1">
      <alignment horizontal="right" vertical="center"/>
    </xf>
    <xf numFmtId="166" fontId="26" fillId="5" borderId="24" xfId="0" applyNumberFormat="1" applyFont="1" applyFill="1" applyBorder="1" applyAlignment="1" applyProtection="1">
      <alignment horizontal="right" vertical="center"/>
    </xf>
    <xf numFmtId="166" fontId="19" fillId="5" borderId="57" xfId="0" applyNumberFormat="1" applyFont="1" applyFill="1" applyBorder="1" applyAlignment="1" applyProtection="1">
      <alignment horizontal="center" vertical="center"/>
    </xf>
    <xf numFmtId="166" fontId="19" fillId="5" borderId="45" xfId="0" applyNumberFormat="1" applyFont="1" applyFill="1" applyBorder="1" applyAlignment="1" applyProtection="1">
      <alignment horizontal="right" vertical="center"/>
    </xf>
    <xf numFmtId="166" fontId="19" fillId="5" borderId="46" xfId="0" applyNumberFormat="1" applyFont="1" applyFill="1" applyBorder="1" applyAlignment="1" applyProtection="1">
      <alignment horizontal="right" vertical="center"/>
    </xf>
    <xf numFmtId="166" fontId="19" fillId="5" borderId="51" xfId="0" applyNumberFormat="1" applyFont="1" applyFill="1" applyBorder="1" applyAlignment="1" applyProtection="1">
      <alignment horizontal="right" vertical="center"/>
    </xf>
    <xf numFmtId="166" fontId="26" fillId="7" borderId="25" xfId="0" applyNumberFormat="1" applyFont="1" applyFill="1" applyBorder="1" applyAlignment="1" applyProtection="1">
      <alignment horizontal="right" vertical="center"/>
    </xf>
    <xf numFmtId="166" fontId="26" fillId="5" borderId="21" xfId="0" applyNumberFormat="1" applyFont="1" applyFill="1" applyBorder="1" applyAlignment="1" applyProtection="1">
      <alignment horizontal="right" vertical="center"/>
    </xf>
    <xf numFmtId="166" fontId="19" fillId="5" borderId="11" xfId="0" applyNumberFormat="1" applyFont="1" applyFill="1" applyBorder="1" applyAlignment="1" applyProtection="1">
      <alignment horizontal="center" vertical="center"/>
    </xf>
    <xf numFmtId="166" fontId="26" fillId="7" borderId="8" xfId="0" applyNumberFormat="1" applyFont="1" applyFill="1" applyBorder="1" applyAlignment="1" applyProtection="1">
      <alignment horizontal="right" vertical="center"/>
    </xf>
    <xf numFmtId="166" fontId="26" fillId="5" borderId="48" xfId="0" applyNumberFormat="1" applyFont="1" applyFill="1" applyBorder="1" applyAlignment="1" applyProtection="1">
      <alignment horizontal="right" vertical="center"/>
    </xf>
    <xf numFmtId="0" fontId="0" fillId="5" borderId="0" xfId="0" applyFill="1" applyProtection="1"/>
    <xf numFmtId="166" fontId="26" fillId="7" borderId="12" xfId="0" applyNumberFormat="1" applyFont="1" applyFill="1" applyBorder="1" applyAlignment="1" applyProtection="1">
      <alignment horizontal="right" vertical="center"/>
    </xf>
    <xf numFmtId="166" fontId="26" fillId="7" borderId="11" xfId="0" applyNumberFormat="1" applyFont="1" applyFill="1" applyBorder="1" applyAlignment="1" applyProtection="1">
      <alignment horizontal="right" vertical="center"/>
    </xf>
    <xf numFmtId="0" fontId="16" fillId="7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27" fillId="7" borderId="0" xfId="0" applyFont="1" applyFill="1" applyProtection="1">
      <protection locked="0"/>
    </xf>
    <xf numFmtId="0" fontId="27" fillId="0" borderId="0" xfId="0" applyFont="1" applyProtection="1">
      <protection locked="0"/>
    </xf>
    <xf numFmtId="0" fontId="6" fillId="7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64" fontId="16" fillId="7" borderId="0" xfId="0" applyNumberFormat="1" applyFont="1" applyFill="1" applyAlignment="1" applyProtection="1">
      <alignment vertical="center"/>
      <protection locked="0"/>
    </xf>
    <xf numFmtId="166" fontId="11" fillId="0" borderId="2" xfId="0" applyNumberFormat="1" applyFont="1" applyFill="1" applyBorder="1" applyAlignment="1" applyProtection="1">
      <alignment horizontal="right" vertical="center"/>
    </xf>
    <xf numFmtId="166" fontId="19" fillId="7" borderId="14" xfId="0" applyNumberFormat="1" applyFont="1" applyFill="1" applyBorder="1" applyAlignment="1" applyProtection="1">
      <alignment horizontal="right" vertical="center"/>
    </xf>
    <xf numFmtId="166" fontId="19" fillId="7" borderId="7" xfId="0" applyNumberFormat="1" applyFont="1" applyFill="1" applyBorder="1" applyAlignment="1" applyProtection="1">
      <alignment horizontal="right" vertical="center"/>
    </xf>
    <xf numFmtId="166" fontId="26" fillId="7" borderId="7" xfId="0" applyNumberFormat="1" applyFont="1" applyFill="1" applyBorder="1" applyAlignment="1" applyProtection="1">
      <alignment horizontal="right" vertical="center"/>
    </xf>
    <xf numFmtId="166" fontId="19" fillId="7" borderId="15" xfId="0" applyNumberFormat="1" applyFont="1" applyFill="1" applyBorder="1" applyAlignment="1" applyProtection="1">
      <alignment horizontal="right" vertical="center"/>
    </xf>
    <xf numFmtId="166" fontId="19" fillId="7" borderId="2" xfId="0" applyNumberFormat="1" applyFont="1" applyFill="1" applyBorder="1" applyAlignment="1" applyProtection="1">
      <alignment horizontal="right" vertical="center"/>
    </xf>
    <xf numFmtId="166" fontId="26" fillId="7" borderId="2" xfId="0" applyNumberFormat="1" applyFont="1" applyFill="1" applyBorder="1" applyAlignment="1" applyProtection="1">
      <alignment horizontal="right" vertical="center"/>
    </xf>
    <xf numFmtId="166" fontId="26" fillId="7" borderId="15" xfId="0" applyNumberFormat="1" applyFont="1" applyFill="1" applyBorder="1" applyAlignment="1" applyProtection="1">
      <alignment horizontal="right" vertical="center"/>
    </xf>
    <xf numFmtId="166" fontId="11" fillId="0" borderId="1" xfId="0" applyNumberFormat="1" applyFont="1" applyFill="1" applyBorder="1" applyAlignment="1" applyProtection="1">
      <alignment horizontal="right" vertical="top"/>
    </xf>
    <xf numFmtId="166" fontId="19" fillId="7" borderId="3" xfId="0" applyNumberFormat="1" applyFont="1" applyFill="1" applyBorder="1" applyAlignment="1" applyProtection="1">
      <alignment horizontal="right" vertical="top"/>
    </xf>
    <xf numFmtId="166" fontId="19" fillId="7" borderId="1" xfId="0" applyNumberFormat="1" applyFont="1" applyFill="1" applyBorder="1" applyAlignment="1" applyProtection="1">
      <alignment horizontal="right" vertical="top"/>
    </xf>
    <xf numFmtId="166" fontId="26" fillId="7" borderId="1" xfId="0" applyNumberFormat="1" applyFont="1" applyFill="1" applyBorder="1" applyAlignment="1" applyProtection="1">
      <alignment horizontal="right" vertical="top"/>
    </xf>
    <xf numFmtId="166" fontId="19" fillId="7" borderId="13" xfId="0" applyNumberFormat="1" applyFont="1" applyFill="1" applyBorder="1" applyAlignment="1" applyProtection="1">
      <alignment horizontal="right" vertical="top"/>
    </xf>
    <xf numFmtId="166" fontId="26" fillId="7" borderId="5" xfId="0" applyNumberFormat="1" applyFont="1" applyFill="1" applyBorder="1" applyAlignment="1" applyProtection="1">
      <alignment horizontal="right" vertical="top"/>
    </xf>
    <xf numFmtId="166" fontId="19" fillId="7" borderId="7" xfId="0" applyNumberFormat="1" applyFont="1" applyFill="1" applyBorder="1" applyAlignment="1" applyProtection="1">
      <alignment horizontal="right" vertical="top"/>
    </xf>
    <xf numFmtId="166" fontId="19" fillId="7" borderId="3" xfId="0" applyNumberFormat="1" applyFont="1" applyFill="1" applyBorder="1" applyAlignment="1" applyProtection="1">
      <alignment horizontal="right" vertical="center"/>
    </xf>
    <xf numFmtId="166" fontId="19" fillId="7" borderId="1" xfId="0" applyNumberFormat="1" applyFont="1" applyFill="1" applyBorder="1" applyAlignment="1" applyProtection="1">
      <alignment horizontal="right" vertical="center"/>
    </xf>
    <xf numFmtId="166" fontId="26" fillId="7" borderId="1" xfId="0" applyNumberFormat="1" applyFont="1" applyFill="1" applyBorder="1" applyAlignment="1" applyProtection="1">
      <alignment horizontal="right" vertical="center"/>
    </xf>
    <xf numFmtId="166" fontId="19" fillId="7" borderId="13" xfId="0" applyNumberFormat="1" applyFont="1" applyFill="1" applyBorder="1" applyAlignment="1" applyProtection="1">
      <alignment horizontal="right" vertical="center"/>
    </xf>
    <xf numFmtId="166" fontId="19" fillId="7" borderId="10" xfId="0" applyNumberFormat="1" applyFont="1" applyFill="1" applyBorder="1" applyAlignment="1" applyProtection="1">
      <alignment horizontal="right" vertical="center"/>
    </xf>
    <xf numFmtId="166" fontId="19" fillId="7" borderId="9" xfId="0" applyNumberFormat="1" applyFont="1" applyFill="1" applyBorder="1" applyAlignment="1" applyProtection="1">
      <alignment horizontal="right" vertical="center"/>
    </xf>
    <xf numFmtId="166" fontId="26" fillId="7" borderId="14" xfId="0" applyNumberFormat="1" applyFont="1" applyFill="1" applyBorder="1" applyAlignment="1" applyProtection="1">
      <alignment horizontal="right" vertical="center"/>
    </xf>
    <xf numFmtId="166" fontId="26" fillId="7" borderId="3" xfId="0" applyNumberFormat="1" applyFont="1" applyFill="1" applyBorder="1" applyAlignment="1" applyProtection="1">
      <alignment horizontal="right" vertical="center"/>
    </xf>
    <xf numFmtId="166" fontId="26" fillId="7" borderId="13" xfId="0" applyNumberFormat="1" applyFont="1" applyFill="1" applyBorder="1" applyAlignment="1" applyProtection="1">
      <alignment horizontal="right" vertical="center"/>
    </xf>
    <xf numFmtId="166" fontId="26" fillId="7" borderId="10" xfId="0" applyNumberFormat="1" applyFont="1" applyFill="1" applyBorder="1" applyAlignment="1" applyProtection="1">
      <alignment horizontal="right" vertical="center"/>
    </xf>
    <xf numFmtId="166" fontId="26" fillId="7" borderId="9" xfId="0" applyNumberFormat="1" applyFont="1" applyFill="1" applyBorder="1" applyAlignment="1" applyProtection="1">
      <alignment horizontal="right" vertical="center"/>
    </xf>
    <xf numFmtId="166" fontId="11" fillId="0" borderId="33" xfId="0" applyNumberFormat="1" applyFont="1" applyFill="1" applyBorder="1" applyAlignment="1" applyProtection="1">
      <alignment horizontal="left" vertical="center"/>
      <protection locked="0"/>
    </xf>
    <xf numFmtId="49" fontId="19" fillId="8" borderId="49" xfId="0" applyNumberFormat="1" applyFont="1" applyFill="1" applyBorder="1" applyAlignment="1" applyProtection="1">
      <alignment horizontal="left" vertical="center" wrapText="1"/>
    </xf>
    <xf numFmtId="166" fontId="19" fillId="8" borderId="8" xfId="0" applyNumberFormat="1" applyFont="1" applyFill="1" applyBorder="1" applyAlignment="1" applyProtection="1">
      <alignment horizontal="center" vertical="center"/>
    </xf>
    <xf numFmtId="166" fontId="19" fillId="8" borderId="8" xfId="0" applyNumberFormat="1" applyFont="1" applyFill="1" applyBorder="1" applyAlignment="1" applyProtection="1">
      <alignment horizontal="right" vertical="center"/>
    </xf>
    <xf numFmtId="166" fontId="19" fillId="8" borderId="12" xfId="0" applyNumberFormat="1" applyFont="1" applyFill="1" applyBorder="1" applyAlignment="1" applyProtection="1">
      <alignment horizontal="right" vertical="center"/>
    </xf>
    <xf numFmtId="166" fontId="19" fillId="8" borderId="11" xfId="0" applyNumberFormat="1" applyFont="1" applyFill="1" applyBorder="1" applyAlignment="1" applyProtection="1">
      <alignment horizontal="right" vertical="center"/>
    </xf>
    <xf numFmtId="166" fontId="19" fillId="8" borderId="48" xfId="0" applyNumberFormat="1" applyFont="1" applyFill="1" applyBorder="1" applyAlignment="1" applyProtection="1">
      <alignment horizontal="right" vertical="center"/>
    </xf>
    <xf numFmtId="49" fontId="19" fillId="8" borderId="20" xfId="0" applyNumberFormat="1" applyFont="1" applyFill="1" applyBorder="1" applyAlignment="1" applyProtection="1">
      <alignment horizontal="left" vertical="center" wrapText="1"/>
    </xf>
    <xf numFmtId="166" fontId="19" fillId="8" borderId="21" xfId="0" applyNumberFormat="1" applyFont="1" applyFill="1" applyBorder="1" applyAlignment="1" applyProtection="1">
      <alignment horizontal="center" vertical="center"/>
    </xf>
    <xf numFmtId="166" fontId="19" fillId="8" borderId="21" xfId="0" applyNumberFormat="1" applyFont="1" applyFill="1" applyBorder="1" applyAlignment="1" applyProtection="1">
      <alignment horizontal="right" vertical="center"/>
    </xf>
    <xf numFmtId="166" fontId="19" fillId="8" borderId="23" xfId="0" applyNumberFormat="1" applyFont="1" applyFill="1" applyBorder="1" applyAlignment="1" applyProtection="1">
      <alignment horizontal="right" vertical="center"/>
    </xf>
    <xf numFmtId="166" fontId="19" fillId="8" borderId="43" xfId="0" applyNumberFormat="1" applyFont="1" applyFill="1" applyBorder="1" applyAlignment="1" applyProtection="1">
      <alignment horizontal="right" vertical="center"/>
    </xf>
    <xf numFmtId="166" fontId="11" fillId="9" borderId="14" xfId="0" applyNumberFormat="1" applyFont="1" applyFill="1" applyBorder="1" applyAlignment="1" applyProtection="1">
      <alignment horizontal="right" vertical="center"/>
    </xf>
    <xf numFmtId="166" fontId="11" fillId="9" borderId="7" xfId="0" applyNumberFormat="1" applyFont="1" applyFill="1" applyBorder="1" applyAlignment="1" applyProtection="1">
      <alignment horizontal="right" vertical="center"/>
    </xf>
    <xf numFmtId="166" fontId="26" fillId="9" borderId="7" xfId="0" applyNumberFormat="1" applyFont="1" applyFill="1" applyBorder="1" applyAlignment="1" applyProtection="1">
      <alignment horizontal="right" vertical="center"/>
    </xf>
    <xf numFmtId="166" fontId="11" fillId="9" borderId="15" xfId="0" applyNumberFormat="1" applyFont="1" applyFill="1" applyBorder="1" applyAlignment="1" applyProtection="1">
      <alignment horizontal="right" vertical="center"/>
    </xf>
    <xf numFmtId="166" fontId="26" fillId="9" borderId="27" xfId="0" applyNumberFormat="1" applyFont="1" applyFill="1" applyBorder="1" applyAlignment="1" applyProtection="1">
      <alignment horizontal="right" vertical="center"/>
    </xf>
    <xf numFmtId="166" fontId="11" fillId="9" borderId="10" xfId="0" applyNumberFormat="1" applyFont="1" applyFill="1" applyBorder="1" applyAlignment="1" applyProtection="1">
      <alignment horizontal="right" vertical="center"/>
    </xf>
    <xf numFmtId="166" fontId="11" fillId="9" borderId="2" xfId="0" applyNumberFormat="1" applyFont="1" applyFill="1" applyBorder="1" applyAlignment="1" applyProtection="1">
      <alignment horizontal="right" vertical="center"/>
    </xf>
    <xf numFmtId="166" fontId="26" fillId="9" borderId="2" xfId="0" applyNumberFormat="1" applyFont="1" applyFill="1" applyBorder="1" applyAlignment="1" applyProtection="1">
      <alignment horizontal="right" vertical="center"/>
    </xf>
    <xf numFmtId="166" fontId="11" fillId="9" borderId="9" xfId="0" applyNumberFormat="1" applyFont="1" applyFill="1" applyBorder="1" applyAlignment="1" applyProtection="1">
      <alignment horizontal="right" vertical="center"/>
    </xf>
    <xf numFmtId="166" fontId="26" fillId="9" borderId="29" xfId="0" applyNumberFormat="1" applyFont="1" applyFill="1" applyBorder="1" applyAlignment="1" applyProtection="1">
      <alignment horizontal="right" vertical="center"/>
    </xf>
    <xf numFmtId="166" fontId="26" fillId="9" borderId="1" xfId="0" applyNumberFormat="1" applyFont="1" applyFill="1" applyBorder="1" applyAlignment="1" applyProtection="1">
      <alignment horizontal="right" vertical="center"/>
    </xf>
    <xf numFmtId="166" fontId="26" fillId="9" borderId="31" xfId="0" applyNumberFormat="1" applyFont="1" applyFill="1" applyBorder="1" applyAlignment="1" applyProtection="1">
      <alignment horizontal="right" vertical="center"/>
    </xf>
    <xf numFmtId="166" fontId="26" fillId="9" borderId="14" xfId="0" applyNumberFormat="1" applyFont="1" applyFill="1" applyBorder="1" applyAlignment="1" applyProtection="1">
      <alignment horizontal="right" vertical="center"/>
    </xf>
    <xf numFmtId="166" fontId="19" fillId="9" borderId="7" xfId="0" applyNumberFormat="1" applyFont="1" applyFill="1" applyBorder="1" applyAlignment="1" applyProtection="1">
      <alignment horizontal="right" vertical="center"/>
    </xf>
    <xf numFmtId="166" fontId="26" fillId="9" borderId="3" xfId="0" applyNumberFormat="1" applyFont="1" applyFill="1" applyBorder="1" applyAlignment="1" applyProtection="1">
      <alignment horizontal="right" vertical="center"/>
    </xf>
    <xf numFmtId="166" fontId="26" fillId="9" borderId="10" xfId="0" applyNumberFormat="1" applyFont="1" applyFill="1" applyBorder="1" applyAlignment="1" applyProtection="1">
      <alignment horizontal="right" vertical="center"/>
    </xf>
    <xf numFmtId="166" fontId="19" fillId="9" borderId="14" xfId="0" applyNumberFormat="1" applyFont="1" applyFill="1" applyBorder="1" applyAlignment="1" applyProtection="1">
      <alignment horizontal="right" vertical="center"/>
    </xf>
    <xf numFmtId="166" fontId="19" fillId="9" borderId="15" xfId="0" applyNumberFormat="1" applyFont="1" applyFill="1" applyBorder="1" applyAlignment="1" applyProtection="1">
      <alignment horizontal="right" vertical="center"/>
    </xf>
    <xf numFmtId="166" fontId="19" fillId="9" borderId="2" xfId="0" applyNumberFormat="1" applyFont="1" applyFill="1" applyBorder="1" applyAlignment="1" applyProtection="1">
      <alignment horizontal="right" vertical="center"/>
    </xf>
    <xf numFmtId="166" fontId="11" fillId="9" borderId="3" xfId="0" applyNumberFormat="1" applyFont="1" applyFill="1" applyBorder="1" applyAlignment="1" applyProtection="1">
      <alignment horizontal="right" vertical="top"/>
    </xf>
    <xf numFmtId="166" fontId="11" fillId="9" borderId="1" xfId="0" applyNumberFormat="1" applyFont="1" applyFill="1" applyBorder="1" applyAlignment="1" applyProtection="1">
      <alignment horizontal="right" vertical="top"/>
    </xf>
    <xf numFmtId="166" fontId="26" fillId="9" borderId="31" xfId="0" applyNumberFormat="1" applyFont="1" applyFill="1" applyBorder="1" applyAlignment="1" applyProtection="1">
      <alignment horizontal="right" vertical="top"/>
    </xf>
    <xf numFmtId="166" fontId="11" fillId="9" borderId="3" xfId="0" applyNumberFormat="1" applyFont="1" applyFill="1" applyBorder="1" applyAlignment="1" applyProtection="1">
      <alignment horizontal="right" vertical="center"/>
    </xf>
    <xf numFmtId="166" fontId="26" fillId="9" borderId="15" xfId="0" applyNumberFormat="1" applyFont="1" applyFill="1" applyBorder="1" applyAlignment="1" applyProtection="1">
      <alignment horizontal="right" vertical="center"/>
    </xf>
    <xf numFmtId="166" fontId="11" fillId="9" borderId="1" xfId="0" applyNumberFormat="1" applyFont="1" applyFill="1" applyBorder="1" applyAlignment="1" applyProtection="1">
      <alignment horizontal="right" vertical="center"/>
    </xf>
    <xf numFmtId="166" fontId="26" fillId="9" borderId="13" xfId="0" applyNumberFormat="1" applyFont="1" applyFill="1" applyBorder="1" applyAlignment="1" applyProtection="1">
      <alignment horizontal="right" vertical="center"/>
    </xf>
    <xf numFmtId="166" fontId="26" fillId="9" borderId="9" xfId="0" applyNumberFormat="1" applyFont="1" applyFill="1" applyBorder="1" applyAlignment="1" applyProtection="1">
      <alignment horizontal="right" vertical="center"/>
    </xf>
    <xf numFmtId="49" fontId="17" fillId="0" borderId="5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33" fillId="0" borderId="0" xfId="0" applyNumberFormat="1" applyFont="1" applyAlignment="1" applyProtection="1">
      <alignment horizontal="right" vertical="center"/>
      <protection locked="0"/>
    </xf>
    <xf numFmtId="49" fontId="12" fillId="5" borderId="50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27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4" xfId="0" applyNumberFormat="1" applyFont="1" applyFill="1" applyBorder="1" applyAlignment="1" applyProtection="1">
      <alignment horizontal="right" vertical="center"/>
      <protection locked="0"/>
    </xf>
    <xf numFmtId="49" fontId="12" fillId="5" borderId="38" xfId="0" applyNumberFormat="1" applyFont="1" applyFill="1" applyBorder="1" applyAlignment="1" applyProtection="1">
      <alignment horizontal="center" vertical="center"/>
      <protection locked="0"/>
    </xf>
    <xf numFmtId="49" fontId="12" fillId="5" borderId="3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right"/>
      <protection locked="0"/>
    </xf>
    <xf numFmtId="0" fontId="33" fillId="0" borderId="4" xfId="0" applyNumberFormat="1" applyFont="1" applyFill="1" applyBorder="1" applyAlignment="1" applyProtection="1">
      <alignment horizontal="right"/>
      <protection locked="0"/>
    </xf>
    <xf numFmtId="49" fontId="11" fillId="0" borderId="4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NumberFormat="1" applyFont="1" applyFill="1" applyAlignment="1" applyProtection="1">
      <alignment horizontal="center"/>
      <protection locked="0"/>
    </xf>
    <xf numFmtId="0" fontId="25" fillId="0" borderId="5" xfId="0" applyNumberFormat="1" applyFont="1" applyFill="1" applyBorder="1" applyAlignment="1" applyProtection="1">
      <alignment horizontal="right"/>
      <protection locked="0"/>
    </xf>
    <xf numFmtId="49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31" fillId="6" borderId="0" xfId="0" applyNumberFormat="1" applyFont="1" applyFill="1" applyAlignment="1" applyProtection="1">
      <alignment horizontal="center" vertical="center"/>
      <protection locked="0"/>
    </xf>
    <xf numFmtId="49" fontId="31" fillId="0" borderId="0" xfId="0" applyNumberFormat="1" applyFont="1" applyFill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 vertical="top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O255"/>
  <sheetViews>
    <sheetView tabSelected="1" view="pageBreakPreview" zoomScale="85" zoomScaleNormal="85" zoomScaleSheetLayoutView="85" workbookViewId="0">
      <selection activeCell="T241" sqref="T241"/>
    </sheetView>
  </sheetViews>
  <sheetFormatPr defaultColWidth="8.85546875" defaultRowHeight="15" x14ac:dyDescent="0.2"/>
  <cols>
    <col min="1" max="1" width="50.85546875" style="274" customWidth="1"/>
    <col min="2" max="2" width="14.85546875" style="275" customWidth="1"/>
    <col min="3" max="3" width="11.140625" style="199" customWidth="1"/>
    <col min="4" max="4" width="11.42578125" style="274" customWidth="1"/>
    <col min="5" max="15" width="12.85546875" style="363" hidden="1" customWidth="1"/>
    <col min="16" max="16" width="12.5703125" style="363" hidden="1" customWidth="1"/>
    <col min="17" max="18" width="11.42578125" style="274" customWidth="1"/>
    <col min="19" max="19" width="11.140625" style="274" customWidth="1"/>
    <col min="20" max="21" width="12.85546875" style="274" customWidth="1"/>
    <col min="22" max="22" width="9.140625" style="274" customWidth="1"/>
    <col min="23" max="23" width="10.140625" style="274" customWidth="1"/>
    <col min="24" max="24" width="10.5703125" style="274" customWidth="1"/>
    <col min="25" max="27" width="11.140625" style="274" customWidth="1"/>
    <col min="28" max="28" width="11.5703125" style="274" customWidth="1"/>
    <col min="29" max="29" width="13.5703125" style="199" customWidth="1"/>
    <col min="30" max="232" width="8.85546875" style="199" customWidth="1"/>
    <col min="233" max="16384" width="8.85546875" style="201"/>
  </cols>
  <sheetData>
    <row r="1" spans="1:249" ht="12.75" customHeight="1" x14ac:dyDescent="0.2">
      <c r="A1" s="194" t="s">
        <v>92</v>
      </c>
      <c r="B1" s="195"/>
      <c r="C1" s="196"/>
      <c r="D1" s="196"/>
      <c r="E1" s="197"/>
      <c r="F1" s="197"/>
      <c r="G1" s="197"/>
      <c r="H1" s="197"/>
      <c r="J1" s="198">
        <v>0</v>
      </c>
      <c r="Q1" s="196"/>
      <c r="R1" s="196"/>
      <c r="S1" s="196"/>
      <c r="T1" s="196"/>
      <c r="V1" s="200">
        <v>0</v>
      </c>
    </row>
    <row r="2" spans="1:249" ht="6.6" customHeight="1" x14ac:dyDescent="0.2">
      <c r="A2" s="194"/>
      <c r="B2" s="195"/>
      <c r="C2" s="196"/>
      <c r="D2" s="196"/>
      <c r="E2" s="197"/>
      <c r="F2" s="197"/>
      <c r="G2" s="197"/>
      <c r="H2" s="197"/>
      <c r="J2" s="198"/>
      <c r="Q2" s="196"/>
      <c r="R2" s="196"/>
      <c r="S2" s="196"/>
      <c r="T2" s="196"/>
      <c r="V2" s="200"/>
    </row>
    <row r="3" spans="1:249" ht="12.75" customHeight="1" x14ac:dyDescent="0.2">
      <c r="A3" s="194"/>
      <c r="B3" s="195"/>
      <c r="C3" s="196"/>
      <c r="D3" s="196"/>
      <c r="E3" s="197"/>
      <c r="F3" s="197"/>
      <c r="G3" s="197"/>
      <c r="H3" s="197"/>
      <c r="J3" s="198"/>
      <c r="Q3" s="196"/>
      <c r="R3" s="196"/>
      <c r="S3" s="196"/>
      <c r="T3" s="196"/>
      <c r="V3" s="200"/>
      <c r="Y3" s="438" t="s">
        <v>414</v>
      </c>
      <c r="Z3" s="438"/>
      <c r="AA3" s="438"/>
      <c r="AB3" s="438"/>
    </row>
    <row r="4" spans="1:249" ht="12.75" customHeight="1" x14ac:dyDescent="0.2">
      <c r="A4" s="194"/>
      <c r="B4" s="195"/>
      <c r="C4" s="196"/>
      <c r="D4" s="196"/>
      <c r="E4" s="197"/>
      <c r="F4" s="197"/>
      <c r="G4" s="197"/>
      <c r="H4" s="197"/>
      <c r="J4" s="198"/>
      <c r="Q4" s="196"/>
      <c r="R4" s="196"/>
      <c r="S4" s="196"/>
      <c r="T4" s="196"/>
      <c r="V4" s="200"/>
      <c r="Y4" s="438" t="s">
        <v>415</v>
      </c>
      <c r="Z4" s="438"/>
      <c r="AA4" s="438"/>
      <c r="AB4" s="438"/>
    </row>
    <row r="5" spans="1:249" ht="12.75" customHeight="1" x14ac:dyDescent="0.2">
      <c r="A5" s="194"/>
      <c r="B5" s="195"/>
      <c r="C5" s="196"/>
      <c r="D5" s="196"/>
      <c r="E5" s="197"/>
      <c r="F5" s="197"/>
      <c r="G5" s="197"/>
      <c r="H5" s="197"/>
      <c r="J5" s="198"/>
      <c r="Q5" s="196"/>
      <c r="R5" s="196"/>
      <c r="S5" s="196"/>
      <c r="T5" s="196"/>
      <c r="V5" s="200"/>
      <c r="Y5" s="202"/>
      <c r="Z5" s="438" t="s">
        <v>416</v>
      </c>
      <c r="AA5" s="438"/>
      <c r="AB5" s="438"/>
    </row>
    <row r="6" spans="1:249" s="206" customFormat="1" ht="26.25" customHeight="1" x14ac:dyDescent="0.3">
      <c r="A6" s="203" t="s">
        <v>57</v>
      </c>
      <c r="B6" s="204"/>
      <c r="C6" s="204"/>
      <c r="D6" s="205"/>
      <c r="E6" s="205"/>
      <c r="F6" s="364"/>
      <c r="G6" s="216" t="s">
        <v>68</v>
      </c>
      <c r="H6" s="216"/>
      <c r="I6" s="216"/>
      <c r="J6" s="216"/>
      <c r="K6" s="216"/>
      <c r="L6" s="207"/>
      <c r="M6" s="207"/>
      <c r="N6" s="207"/>
      <c r="O6" s="207"/>
      <c r="P6" s="207"/>
      <c r="Q6" s="207"/>
      <c r="R6" s="207"/>
      <c r="S6" s="207"/>
      <c r="T6" s="364"/>
      <c r="U6" s="364"/>
      <c r="V6" s="364"/>
      <c r="W6" s="364"/>
      <c r="X6" s="364"/>
      <c r="Y6" s="203" t="s">
        <v>68</v>
      </c>
      <c r="Z6" s="364"/>
      <c r="AA6" s="364"/>
      <c r="AB6" s="364"/>
    </row>
    <row r="7" spans="1:249" ht="25.35" customHeight="1" x14ac:dyDescent="0.25">
      <c r="A7" s="208" t="s">
        <v>114</v>
      </c>
      <c r="B7" s="209"/>
      <c r="C7" s="209"/>
      <c r="D7" s="205"/>
      <c r="E7" s="210"/>
      <c r="F7" s="274"/>
      <c r="G7" s="455" t="s">
        <v>112</v>
      </c>
      <c r="H7" s="455"/>
      <c r="I7" s="455"/>
      <c r="J7" s="455"/>
      <c r="K7" s="455"/>
      <c r="L7" s="274"/>
      <c r="M7" s="274"/>
      <c r="N7" s="274"/>
      <c r="O7" s="274"/>
      <c r="P7" s="274"/>
      <c r="R7" s="207"/>
      <c r="S7" s="207"/>
      <c r="T7" s="207"/>
      <c r="U7" s="207"/>
      <c r="W7" s="439" t="s">
        <v>418</v>
      </c>
      <c r="X7" s="439"/>
      <c r="Y7" s="439"/>
      <c r="Z7" s="439"/>
      <c r="AA7" s="439"/>
      <c r="AB7" s="439"/>
      <c r="HY7" s="199"/>
      <c r="HZ7" s="199"/>
      <c r="IA7" s="199"/>
      <c r="IB7" s="199"/>
      <c r="IC7" s="199"/>
      <c r="ID7" s="199"/>
      <c r="IE7" s="199"/>
      <c r="IF7" s="199"/>
      <c r="IG7" s="199"/>
      <c r="IH7" s="199"/>
      <c r="II7" s="199"/>
      <c r="IJ7" s="199"/>
      <c r="IK7" s="199"/>
      <c r="IL7" s="199"/>
      <c r="IM7" s="199"/>
      <c r="IN7" s="199"/>
      <c r="IO7" s="199"/>
    </row>
    <row r="8" spans="1:249" ht="20.45" customHeight="1" x14ac:dyDescent="0.3">
      <c r="A8" s="211" t="s">
        <v>443</v>
      </c>
      <c r="B8" s="209"/>
      <c r="C8" s="209"/>
      <c r="D8" s="205"/>
      <c r="E8" s="210"/>
      <c r="F8" s="274"/>
      <c r="G8" s="456" t="s">
        <v>113</v>
      </c>
      <c r="H8" s="456"/>
      <c r="I8" s="456"/>
      <c r="J8" s="456"/>
      <c r="K8" s="456"/>
      <c r="L8" s="274"/>
      <c r="M8" s="274"/>
      <c r="N8" s="274"/>
      <c r="O8" s="274"/>
      <c r="P8" s="274"/>
      <c r="R8" s="207"/>
      <c r="S8" s="207"/>
      <c r="T8" s="207"/>
      <c r="U8" s="207"/>
      <c r="X8" s="453" t="s">
        <v>442</v>
      </c>
      <c r="Y8" s="453"/>
      <c r="Z8" s="453"/>
      <c r="AA8" s="453"/>
      <c r="AB8" s="453"/>
      <c r="HY8" s="199"/>
      <c r="HZ8" s="199"/>
      <c r="IA8" s="199"/>
      <c r="IB8" s="199"/>
      <c r="IC8" s="199"/>
      <c r="ID8" s="199"/>
      <c r="IE8" s="199"/>
      <c r="IF8" s="199"/>
      <c r="IG8" s="199"/>
      <c r="IH8" s="199"/>
      <c r="II8" s="199"/>
      <c r="IJ8" s="199"/>
      <c r="IK8" s="199"/>
      <c r="IL8" s="199"/>
      <c r="IM8" s="199"/>
      <c r="IN8" s="199"/>
      <c r="IO8" s="199"/>
    </row>
    <row r="9" spans="1:249" s="215" customFormat="1" ht="11.25" x14ac:dyDescent="0.2">
      <c r="A9" s="212" t="s">
        <v>7</v>
      </c>
      <c r="B9" s="213"/>
      <c r="C9" s="213"/>
      <c r="D9" s="214"/>
      <c r="E9" s="214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5"/>
      <c r="T9" s="365"/>
      <c r="U9" s="365"/>
      <c r="V9" s="365"/>
      <c r="W9" s="365"/>
      <c r="X9" s="365"/>
      <c r="Y9" s="461" t="s">
        <v>7</v>
      </c>
      <c r="Z9" s="461"/>
      <c r="AA9" s="461"/>
      <c r="AB9" s="365"/>
    </row>
    <row r="10" spans="1:249" ht="15.75" x14ac:dyDescent="0.25">
      <c r="A10" s="216" t="s">
        <v>56</v>
      </c>
      <c r="B10" s="217"/>
      <c r="C10" s="218"/>
      <c r="D10" s="205"/>
      <c r="E10" s="210"/>
      <c r="F10" s="274"/>
      <c r="G10" s="216" t="s">
        <v>56</v>
      </c>
      <c r="H10" s="216"/>
      <c r="I10" s="216"/>
      <c r="J10" s="216"/>
      <c r="K10" s="216"/>
      <c r="L10" s="274"/>
      <c r="M10" s="274"/>
      <c r="N10" s="274"/>
      <c r="O10" s="274"/>
      <c r="P10" s="274"/>
      <c r="W10" s="366" t="s">
        <v>417</v>
      </c>
      <c r="X10" s="216" t="s">
        <v>56</v>
      </c>
      <c r="Y10" s="216"/>
      <c r="Z10" s="216"/>
      <c r="AA10" s="216"/>
      <c r="AB10" s="216"/>
      <c r="HY10" s="199"/>
      <c r="HZ10" s="199"/>
      <c r="IA10" s="199"/>
      <c r="IB10" s="199"/>
      <c r="IC10" s="199"/>
      <c r="ID10" s="199"/>
      <c r="IE10" s="199"/>
      <c r="IF10" s="199"/>
      <c r="IG10" s="199"/>
      <c r="IH10" s="199"/>
      <c r="II10" s="199"/>
      <c r="IJ10" s="199"/>
      <c r="IK10" s="199"/>
      <c r="IL10" s="199"/>
      <c r="IM10" s="199"/>
      <c r="IN10" s="199"/>
      <c r="IO10" s="199"/>
    </row>
    <row r="11" spans="1:249" s="219" customFormat="1" ht="22.5" customHeight="1" x14ac:dyDescent="0.3">
      <c r="A11" s="460" t="s">
        <v>266</v>
      </c>
      <c r="B11" s="460"/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0"/>
      <c r="X11" s="460"/>
      <c r="Y11" s="460"/>
      <c r="Z11" s="460"/>
      <c r="AA11" s="460"/>
      <c r="AB11" s="460"/>
    </row>
    <row r="12" spans="1:249" s="220" customFormat="1" ht="22.5" x14ac:dyDescent="0.2">
      <c r="A12" s="458" t="s">
        <v>119</v>
      </c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</row>
    <row r="13" spans="1:249" s="221" customFormat="1" ht="27.6" customHeight="1" x14ac:dyDescent="0.2">
      <c r="A13" s="459" t="s">
        <v>267</v>
      </c>
      <c r="B13" s="459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</row>
    <row r="14" spans="1:249" ht="21.75" customHeight="1" x14ac:dyDescent="0.2">
      <c r="A14" s="222" t="s">
        <v>45</v>
      </c>
      <c r="B14" s="457" t="s">
        <v>444</v>
      </c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457"/>
      <c r="Y14" s="457"/>
      <c r="Z14" s="457"/>
      <c r="AA14" s="161"/>
    </row>
    <row r="15" spans="1:249" ht="15.75" x14ac:dyDescent="0.2">
      <c r="A15" s="223" t="s">
        <v>8</v>
      </c>
      <c r="B15" s="437" t="s">
        <v>445</v>
      </c>
      <c r="C15" s="43"/>
      <c r="D15" s="4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160"/>
    </row>
    <row r="16" spans="1:249" ht="15.75" x14ac:dyDescent="0.25">
      <c r="A16" s="223" t="s">
        <v>33</v>
      </c>
      <c r="B16" s="169" t="s">
        <v>446</v>
      </c>
      <c r="C16" s="43"/>
      <c r="D16" s="4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367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368"/>
    </row>
    <row r="17" spans="1:28" s="228" customFormat="1" ht="16.5" thickBot="1" x14ac:dyDescent="0.25">
      <c r="A17" s="223" t="s">
        <v>118</v>
      </c>
      <c r="B17" s="224"/>
      <c r="C17" s="225"/>
      <c r="D17" s="225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369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370" t="s">
        <v>124</v>
      </c>
    </row>
    <row r="18" spans="1:28" s="206" customFormat="1" ht="12" customHeight="1" x14ac:dyDescent="0.2">
      <c r="A18" s="450" t="s">
        <v>67</v>
      </c>
      <c r="B18" s="229"/>
      <c r="C18" s="442" t="s">
        <v>30</v>
      </c>
      <c r="D18" s="230"/>
      <c r="E18" s="231" t="s">
        <v>71</v>
      </c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3" t="s">
        <v>71</v>
      </c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5"/>
    </row>
    <row r="19" spans="1:28" s="206" customFormat="1" ht="24" customHeight="1" x14ac:dyDescent="0.2">
      <c r="A19" s="451"/>
      <c r="B19" s="236" t="s">
        <v>302</v>
      </c>
      <c r="C19" s="443"/>
      <c r="D19" s="51" t="s">
        <v>111</v>
      </c>
      <c r="E19" s="237" t="s">
        <v>88</v>
      </c>
      <c r="F19" s="238"/>
      <c r="G19" s="239" t="s">
        <v>36</v>
      </c>
      <c r="H19" s="240" t="s">
        <v>53</v>
      </c>
      <c r="I19" s="238"/>
      <c r="J19" s="239" t="s">
        <v>52</v>
      </c>
      <c r="K19" s="239" t="s">
        <v>82</v>
      </c>
      <c r="L19" s="239" t="s">
        <v>108</v>
      </c>
      <c r="M19" s="240" t="s">
        <v>101</v>
      </c>
      <c r="N19" s="238"/>
      <c r="O19" s="239" t="s">
        <v>26</v>
      </c>
      <c r="P19" s="239" t="s">
        <v>32</v>
      </c>
      <c r="Q19" s="447" t="s">
        <v>88</v>
      </c>
      <c r="R19" s="448"/>
      <c r="S19" s="241" t="s">
        <v>36</v>
      </c>
      <c r="T19" s="447" t="s">
        <v>53</v>
      </c>
      <c r="U19" s="448"/>
      <c r="V19" s="241" t="s">
        <v>52</v>
      </c>
      <c r="W19" s="241" t="s">
        <v>82</v>
      </c>
      <c r="X19" s="241" t="s">
        <v>108</v>
      </c>
      <c r="Y19" s="447" t="s">
        <v>101</v>
      </c>
      <c r="Z19" s="448"/>
      <c r="AA19" s="446" t="s">
        <v>26</v>
      </c>
      <c r="AB19" s="444" t="s">
        <v>32</v>
      </c>
    </row>
    <row r="20" spans="1:28" s="206" customFormat="1" ht="32.25" customHeight="1" x14ac:dyDescent="0.2">
      <c r="A20" s="451"/>
      <c r="B20" s="242"/>
      <c r="C20" s="242" t="s">
        <v>300</v>
      </c>
      <c r="D20" s="35" t="s">
        <v>301</v>
      </c>
      <c r="E20" s="238" t="s">
        <v>69</v>
      </c>
      <c r="F20" s="243" t="s">
        <v>35</v>
      </c>
      <c r="G20" s="244"/>
      <c r="H20" s="243" t="s">
        <v>69</v>
      </c>
      <c r="I20" s="243" t="s">
        <v>35</v>
      </c>
      <c r="J20" s="244"/>
      <c r="K20" s="244"/>
      <c r="L20" s="244"/>
      <c r="M20" s="243" t="s">
        <v>69</v>
      </c>
      <c r="N20" s="243" t="s">
        <v>35</v>
      </c>
      <c r="O20" s="244"/>
      <c r="P20" s="244"/>
      <c r="Q20" s="245" t="s">
        <v>69</v>
      </c>
      <c r="R20" s="242" t="s">
        <v>35</v>
      </c>
      <c r="S20" s="246"/>
      <c r="T20" s="242" t="s">
        <v>69</v>
      </c>
      <c r="U20" s="242" t="s">
        <v>35</v>
      </c>
      <c r="V20" s="246"/>
      <c r="W20" s="246"/>
      <c r="X20" s="246"/>
      <c r="Y20" s="242" t="s">
        <v>69</v>
      </c>
      <c r="Z20" s="242" t="s">
        <v>35</v>
      </c>
      <c r="AA20" s="443"/>
      <c r="AB20" s="445"/>
    </row>
    <row r="21" spans="1:28" s="206" customFormat="1" ht="12" thickBot="1" x14ac:dyDescent="0.25">
      <c r="A21" s="247" t="s">
        <v>2</v>
      </c>
      <c r="B21" s="248"/>
      <c r="C21" s="248" t="s">
        <v>51</v>
      </c>
      <c r="D21" s="37"/>
      <c r="E21" s="249" t="s">
        <v>1</v>
      </c>
      <c r="F21" s="250" t="s">
        <v>84</v>
      </c>
      <c r="G21" s="250" t="s">
        <v>49</v>
      </c>
      <c r="H21" s="250" t="s">
        <v>28</v>
      </c>
      <c r="I21" s="250" t="s">
        <v>0</v>
      </c>
      <c r="J21" s="250" t="s">
        <v>83</v>
      </c>
      <c r="K21" s="250" t="s">
        <v>34</v>
      </c>
      <c r="L21" s="250" t="s">
        <v>59</v>
      </c>
      <c r="M21" s="250" t="s">
        <v>87</v>
      </c>
      <c r="N21" s="250" t="s">
        <v>11</v>
      </c>
      <c r="O21" s="250" t="s">
        <v>31</v>
      </c>
      <c r="P21" s="250" t="s">
        <v>61</v>
      </c>
      <c r="Q21" s="251" t="s">
        <v>1</v>
      </c>
      <c r="R21" s="248" t="s">
        <v>84</v>
      </c>
      <c r="S21" s="248" t="s">
        <v>49</v>
      </c>
      <c r="T21" s="248" t="s">
        <v>28</v>
      </c>
      <c r="U21" s="248" t="s">
        <v>0</v>
      </c>
      <c r="V21" s="248" t="s">
        <v>83</v>
      </c>
      <c r="W21" s="248" t="s">
        <v>34</v>
      </c>
      <c r="X21" s="248" t="s">
        <v>59</v>
      </c>
      <c r="Y21" s="248" t="s">
        <v>87</v>
      </c>
      <c r="Z21" s="248" t="s">
        <v>11</v>
      </c>
      <c r="AA21" s="248" t="s">
        <v>31</v>
      </c>
      <c r="AB21" s="252" t="s">
        <v>61</v>
      </c>
    </row>
    <row r="22" spans="1:28" x14ac:dyDescent="0.2">
      <c r="A22" s="253" t="s">
        <v>20</v>
      </c>
      <c r="B22" s="170"/>
      <c r="C22" s="116"/>
      <c r="D22" s="114">
        <f t="shared" ref="D22:D27" si="0">SUM(Q22:AB22)</f>
        <v>0</v>
      </c>
      <c r="E22" s="118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7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20"/>
    </row>
    <row r="23" spans="1:28" ht="25.5" customHeight="1" x14ac:dyDescent="0.2">
      <c r="A23" s="254" t="s">
        <v>12</v>
      </c>
      <c r="B23" s="171"/>
      <c r="C23" s="25">
        <v>70</v>
      </c>
      <c r="D23" s="48">
        <f t="shared" si="0"/>
        <v>60</v>
      </c>
      <c r="E23" s="54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32"/>
      <c r="R23" s="3"/>
      <c r="S23" s="3"/>
      <c r="T23" s="3"/>
      <c r="U23" s="3"/>
      <c r="V23" s="3"/>
      <c r="W23" s="3"/>
      <c r="X23" s="3"/>
      <c r="Y23" s="3"/>
      <c r="Z23" s="3">
        <v>60</v>
      </c>
      <c r="AA23" s="3"/>
      <c r="AB23" s="105"/>
    </row>
    <row r="24" spans="1:28" ht="25.5" x14ac:dyDescent="0.2">
      <c r="A24" s="254" t="s">
        <v>60</v>
      </c>
      <c r="B24" s="171"/>
      <c r="C24" s="25">
        <v>62</v>
      </c>
      <c r="D24" s="48">
        <f t="shared" si="0"/>
        <v>65</v>
      </c>
      <c r="E24" s="54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32"/>
      <c r="R24" s="3"/>
      <c r="S24" s="3"/>
      <c r="T24" s="3"/>
      <c r="U24" s="3"/>
      <c r="V24" s="3"/>
      <c r="W24" s="3"/>
      <c r="X24" s="3"/>
      <c r="Y24" s="3"/>
      <c r="Z24" s="3">
        <v>65</v>
      </c>
      <c r="AA24" s="3"/>
      <c r="AB24" s="105"/>
    </row>
    <row r="25" spans="1:28" x14ac:dyDescent="0.2">
      <c r="A25" s="255" t="s">
        <v>96</v>
      </c>
      <c r="B25" s="171"/>
      <c r="C25" s="25"/>
      <c r="D25" s="48">
        <f t="shared" si="0"/>
        <v>0</v>
      </c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32"/>
      <c r="R25" s="3"/>
      <c r="S25" s="3"/>
      <c r="T25" s="3"/>
      <c r="U25" s="3"/>
      <c r="V25" s="3"/>
      <c r="W25" s="3"/>
      <c r="X25" s="3"/>
      <c r="Y25" s="3"/>
      <c r="Z25" s="3"/>
      <c r="AA25" s="3"/>
      <c r="AB25" s="105"/>
    </row>
    <row r="26" spans="1:28" ht="25.5" x14ac:dyDescent="0.2">
      <c r="A26" s="254" t="s">
        <v>16</v>
      </c>
      <c r="B26" s="171"/>
      <c r="C26" s="25">
        <v>1300</v>
      </c>
      <c r="D26" s="48">
        <f t="shared" si="0"/>
        <v>1350</v>
      </c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32"/>
      <c r="R26" s="3"/>
      <c r="S26" s="3"/>
      <c r="T26" s="3"/>
      <c r="U26" s="3"/>
      <c r="V26" s="3"/>
      <c r="W26" s="3"/>
      <c r="X26" s="3"/>
      <c r="Y26" s="3"/>
      <c r="Z26" s="3">
        <v>1350</v>
      </c>
      <c r="AA26" s="3"/>
      <c r="AB26" s="105"/>
    </row>
    <row r="27" spans="1:28" ht="15.75" thickBot="1" x14ac:dyDescent="0.25">
      <c r="A27" s="256" t="s">
        <v>96</v>
      </c>
      <c r="B27" s="172"/>
      <c r="C27" s="28"/>
      <c r="D27" s="49">
        <f t="shared" si="0"/>
        <v>0</v>
      </c>
      <c r="E27" s="76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46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04"/>
    </row>
    <row r="28" spans="1:28" s="258" customFormat="1" ht="20.25" customHeight="1" thickBot="1" x14ac:dyDescent="0.25">
      <c r="A28" s="257" t="s">
        <v>95</v>
      </c>
      <c r="B28" s="175"/>
      <c r="C28" s="112"/>
      <c r="D28" s="88"/>
      <c r="E28" s="97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9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100"/>
    </row>
    <row r="29" spans="1:28" s="260" customFormat="1" ht="21" customHeight="1" thickBot="1" x14ac:dyDescent="0.25">
      <c r="A29" s="259" t="s">
        <v>5</v>
      </c>
      <c r="B29" s="175"/>
      <c r="C29" s="101">
        <f>C30+C33+C39+C44+C48+C50+C51+C52+C53+C54</f>
        <v>4960</v>
      </c>
      <c r="D29" s="88">
        <f>SUM(Q29:AB29)</f>
        <v>7768</v>
      </c>
      <c r="E29" s="89">
        <f t="shared" ref="E29:AB29" si="1">E30+E33+E39+E44+E48+E50+E51+E52+E53+E54</f>
        <v>0</v>
      </c>
      <c r="F29" s="90">
        <f t="shared" si="1"/>
        <v>0</v>
      </c>
      <c r="G29" s="90">
        <f t="shared" si="1"/>
        <v>0</v>
      </c>
      <c r="H29" s="90">
        <f t="shared" si="1"/>
        <v>0</v>
      </c>
      <c r="I29" s="90">
        <f t="shared" si="1"/>
        <v>0</v>
      </c>
      <c r="J29" s="90">
        <f t="shared" si="1"/>
        <v>0</v>
      </c>
      <c r="K29" s="90">
        <f t="shared" si="1"/>
        <v>0</v>
      </c>
      <c r="L29" s="90">
        <f t="shared" si="1"/>
        <v>0</v>
      </c>
      <c r="M29" s="90">
        <f t="shared" si="1"/>
        <v>0</v>
      </c>
      <c r="N29" s="90">
        <f t="shared" si="1"/>
        <v>0</v>
      </c>
      <c r="O29" s="90">
        <f t="shared" si="1"/>
        <v>0</v>
      </c>
      <c r="P29" s="90">
        <f t="shared" si="1"/>
        <v>0</v>
      </c>
      <c r="Q29" s="91">
        <f>Q30+Q33+Q39+Q44+Q48+Q50+Q51+Q52+Q53+Q54</f>
        <v>0</v>
      </c>
      <c r="R29" s="86">
        <f>R30+R33+R39+R44+R48+R50+R51+R52+R53+R54</f>
        <v>0</v>
      </c>
      <c r="S29" s="86">
        <f t="shared" si="1"/>
        <v>0</v>
      </c>
      <c r="T29" s="86">
        <f t="shared" si="1"/>
        <v>0</v>
      </c>
      <c r="U29" s="86">
        <f t="shared" si="1"/>
        <v>0</v>
      </c>
      <c r="V29" s="86">
        <f t="shared" si="1"/>
        <v>0</v>
      </c>
      <c r="W29" s="86">
        <f t="shared" si="1"/>
        <v>0</v>
      </c>
      <c r="X29" s="86">
        <f t="shared" si="1"/>
        <v>0</v>
      </c>
      <c r="Y29" s="86">
        <f t="shared" si="1"/>
        <v>0</v>
      </c>
      <c r="Z29" s="86">
        <f t="shared" si="1"/>
        <v>7768</v>
      </c>
      <c r="AA29" s="86">
        <f t="shared" si="1"/>
        <v>0</v>
      </c>
      <c r="AB29" s="92">
        <f t="shared" si="1"/>
        <v>0</v>
      </c>
    </row>
    <row r="30" spans="1:28" s="260" customFormat="1" ht="18" customHeight="1" thickBot="1" x14ac:dyDescent="0.25">
      <c r="A30" s="261" t="s">
        <v>25</v>
      </c>
      <c r="B30" s="175" t="s">
        <v>127</v>
      </c>
      <c r="C30" s="101">
        <f>SUM(C31:C32)</f>
        <v>4960</v>
      </c>
      <c r="D30" s="88">
        <f>SUM(D31:D32)</f>
        <v>7768</v>
      </c>
      <c r="E30" s="101">
        <f t="shared" ref="E30:AB30" si="2">SUM(E31:E32)</f>
        <v>0</v>
      </c>
      <c r="F30" s="101">
        <f t="shared" si="2"/>
        <v>0</v>
      </c>
      <c r="G30" s="101">
        <f t="shared" si="2"/>
        <v>0</v>
      </c>
      <c r="H30" s="101">
        <f t="shared" si="2"/>
        <v>0</v>
      </c>
      <c r="I30" s="101">
        <f t="shared" si="2"/>
        <v>0</v>
      </c>
      <c r="J30" s="101">
        <f t="shared" si="2"/>
        <v>0</v>
      </c>
      <c r="K30" s="101">
        <f t="shared" si="2"/>
        <v>0</v>
      </c>
      <c r="L30" s="101">
        <f t="shared" si="2"/>
        <v>0</v>
      </c>
      <c r="M30" s="101">
        <f t="shared" si="2"/>
        <v>0</v>
      </c>
      <c r="N30" s="101">
        <f t="shared" si="2"/>
        <v>0</v>
      </c>
      <c r="O30" s="101">
        <f t="shared" si="2"/>
        <v>0</v>
      </c>
      <c r="P30" s="101">
        <f t="shared" si="2"/>
        <v>0</v>
      </c>
      <c r="Q30" s="101">
        <f t="shared" si="2"/>
        <v>0</v>
      </c>
      <c r="R30" s="101">
        <f t="shared" si="2"/>
        <v>0</v>
      </c>
      <c r="S30" s="101">
        <f t="shared" si="2"/>
        <v>0</v>
      </c>
      <c r="T30" s="101">
        <f t="shared" si="2"/>
        <v>0</v>
      </c>
      <c r="U30" s="101">
        <f t="shared" si="2"/>
        <v>0</v>
      </c>
      <c r="V30" s="101">
        <f t="shared" si="2"/>
        <v>0</v>
      </c>
      <c r="W30" s="101">
        <f t="shared" si="2"/>
        <v>0</v>
      </c>
      <c r="X30" s="101">
        <f t="shared" si="2"/>
        <v>0</v>
      </c>
      <c r="Y30" s="101">
        <f t="shared" si="2"/>
        <v>0</v>
      </c>
      <c r="Z30" s="101">
        <f t="shared" si="2"/>
        <v>7768</v>
      </c>
      <c r="AA30" s="101">
        <f t="shared" si="2"/>
        <v>0</v>
      </c>
      <c r="AB30" s="101">
        <f t="shared" si="2"/>
        <v>0</v>
      </c>
    </row>
    <row r="31" spans="1:28" ht="27" customHeight="1" x14ac:dyDescent="0.2">
      <c r="A31" s="262" t="s">
        <v>22</v>
      </c>
      <c r="B31" s="174" t="s">
        <v>125</v>
      </c>
      <c r="C31" s="26">
        <v>4960</v>
      </c>
      <c r="D31" s="50">
        <f>SUM(Q31:AB31)</f>
        <v>7768</v>
      </c>
      <c r="E31" s="72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34"/>
      <c r="R31" s="16"/>
      <c r="S31" s="16"/>
      <c r="T31" s="16"/>
      <c r="U31" s="16"/>
      <c r="V31" s="16"/>
      <c r="W31" s="16"/>
      <c r="X31" s="16"/>
      <c r="Y31" s="16"/>
      <c r="Z31" s="16">
        <v>7768</v>
      </c>
      <c r="AA31" s="16"/>
      <c r="AB31" s="103"/>
    </row>
    <row r="32" spans="1:28" ht="27" customHeight="1" thickBot="1" x14ac:dyDescent="0.25">
      <c r="A32" s="256" t="s">
        <v>99</v>
      </c>
      <c r="B32" s="172" t="s">
        <v>126</v>
      </c>
      <c r="C32" s="28"/>
      <c r="D32" s="49">
        <f t="shared" ref="D32:D94" si="3">SUM(Q32:AB32)</f>
        <v>0</v>
      </c>
      <c r="E32" s="76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</row>
    <row r="33" spans="1:232" s="10" customFormat="1" ht="18" customHeight="1" thickBot="1" x14ac:dyDescent="0.25">
      <c r="A33" s="95" t="s">
        <v>81</v>
      </c>
      <c r="B33" s="173" t="s">
        <v>132</v>
      </c>
      <c r="C33" s="101">
        <f>SUM(C34:C38)</f>
        <v>0</v>
      </c>
      <c r="D33" s="88">
        <f t="shared" ref="D33:AB33" si="4">SUM(D34:D38)</f>
        <v>0</v>
      </c>
      <c r="E33" s="89">
        <f t="shared" si="4"/>
        <v>0</v>
      </c>
      <c r="F33" s="90">
        <f t="shared" si="4"/>
        <v>0</v>
      </c>
      <c r="G33" s="90">
        <f t="shared" si="4"/>
        <v>0</v>
      </c>
      <c r="H33" s="90">
        <f t="shared" si="4"/>
        <v>0</v>
      </c>
      <c r="I33" s="90">
        <f t="shared" si="4"/>
        <v>0</v>
      </c>
      <c r="J33" s="90">
        <f t="shared" si="4"/>
        <v>0</v>
      </c>
      <c r="K33" s="90">
        <f t="shared" si="4"/>
        <v>0</v>
      </c>
      <c r="L33" s="90">
        <f t="shared" si="4"/>
        <v>0</v>
      </c>
      <c r="M33" s="90">
        <f t="shared" si="4"/>
        <v>0</v>
      </c>
      <c r="N33" s="90">
        <f t="shared" si="4"/>
        <v>0</v>
      </c>
      <c r="O33" s="90">
        <f t="shared" si="4"/>
        <v>0</v>
      </c>
      <c r="P33" s="90">
        <f t="shared" si="4"/>
        <v>0</v>
      </c>
      <c r="Q33" s="91">
        <f t="shared" si="4"/>
        <v>0</v>
      </c>
      <c r="R33" s="86">
        <f t="shared" si="4"/>
        <v>0</v>
      </c>
      <c r="S33" s="86">
        <f t="shared" si="4"/>
        <v>0</v>
      </c>
      <c r="T33" s="86">
        <f t="shared" si="4"/>
        <v>0</v>
      </c>
      <c r="U33" s="86">
        <f t="shared" si="4"/>
        <v>0</v>
      </c>
      <c r="V33" s="86">
        <f t="shared" si="4"/>
        <v>0</v>
      </c>
      <c r="W33" s="86">
        <f t="shared" si="4"/>
        <v>0</v>
      </c>
      <c r="X33" s="86">
        <f t="shared" si="4"/>
        <v>0</v>
      </c>
      <c r="Y33" s="86">
        <f t="shared" si="4"/>
        <v>0</v>
      </c>
      <c r="Z33" s="86">
        <f t="shared" si="4"/>
        <v>0</v>
      </c>
      <c r="AA33" s="86">
        <f t="shared" si="4"/>
        <v>0</v>
      </c>
      <c r="AB33" s="92">
        <f t="shared" si="4"/>
        <v>0</v>
      </c>
      <c r="AC33" s="4" t="s">
        <v>419</v>
      </c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</row>
    <row r="34" spans="1:232" ht="15" customHeight="1" x14ac:dyDescent="0.2">
      <c r="A34" s="262" t="s">
        <v>27</v>
      </c>
      <c r="B34" s="174" t="s">
        <v>133</v>
      </c>
      <c r="C34" s="26"/>
      <c r="D34" s="50">
        <f t="shared" si="3"/>
        <v>0</v>
      </c>
      <c r="E34" s="72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34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03"/>
    </row>
    <row r="35" spans="1:232" ht="15" customHeight="1" x14ac:dyDescent="0.2">
      <c r="A35" s="255" t="s">
        <v>268</v>
      </c>
      <c r="B35" s="171" t="s">
        <v>134</v>
      </c>
      <c r="C35" s="25"/>
      <c r="D35" s="48">
        <f t="shared" si="3"/>
        <v>0</v>
      </c>
      <c r="E35" s="54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32"/>
      <c r="R35" s="3"/>
      <c r="S35" s="3"/>
      <c r="T35" s="3"/>
      <c r="U35" s="3"/>
      <c r="V35" s="3"/>
      <c r="W35" s="3"/>
      <c r="X35" s="3"/>
      <c r="Y35" s="3"/>
      <c r="Z35" s="3"/>
      <c r="AA35" s="3"/>
      <c r="AB35" s="105"/>
    </row>
    <row r="36" spans="1:232" ht="15" customHeight="1" x14ac:dyDescent="0.2">
      <c r="A36" s="255" t="s">
        <v>135</v>
      </c>
      <c r="B36" s="171" t="s">
        <v>136</v>
      </c>
      <c r="C36" s="25"/>
      <c r="D36" s="48">
        <f t="shared" si="3"/>
        <v>0</v>
      </c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32"/>
      <c r="R36" s="3"/>
      <c r="S36" s="3"/>
      <c r="T36" s="3"/>
      <c r="U36" s="3"/>
      <c r="V36" s="3"/>
      <c r="W36" s="3"/>
      <c r="X36" s="3"/>
      <c r="Y36" s="3"/>
      <c r="Z36" s="3"/>
      <c r="AA36" s="3"/>
      <c r="AB36" s="105"/>
    </row>
    <row r="37" spans="1:232" ht="15" customHeight="1" x14ac:dyDescent="0.2">
      <c r="A37" s="266" t="s">
        <v>269</v>
      </c>
      <c r="B37" s="171" t="s">
        <v>137</v>
      </c>
      <c r="C37" s="25"/>
      <c r="D37" s="48">
        <f t="shared" si="3"/>
        <v>0</v>
      </c>
      <c r="E37" s="54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32"/>
      <c r="R37" s="3"/>
      <c r="S37" s="3"/>
      <c r="T37" s="3"/>
      <c r="U37" s="3"/>
      <c r="V37" s="3"/>
      <c r="W37" s="3"/>
      <c r="X37" s="3"/>
      <c r="Y37" s="3"/>
      <c r="Z37" s="3"/>
      <c r="AA37" s="3"/>
      <c r="AB37" s="105"/>
    </row>
    <row r="38" spans="1:232" ht="15" customHeight="1" thickBot="1" x14ac:dyDescent="0.25">
      <c r="A38" s="256" t="s">
        <v>270</v>
      </c>
      <c r="B38" s="172" t="s">
        <v>138</v>
      </c>
      <c r="C38" s="28"/>
      <c r="D38" s="49">
        <f t="shared" si="3"/>
        <v>0</v>
      </c>
      <c r="E38" s="76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46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04"/>
    </row>
    <row r="39" spans="1:232" s="10" customFormat="1" ht="18" customHeight="1" thickBot="1" x14ac:dyDescent="0.25">
      <c r="A39" s="95" t="s">
        <v>72</v>
      </c>
      <c r="B39" s="173" t="s">
        <v>148</v>
      </c>
      <c r="C39" s="101">
        <f>SUM(C40:C43)</f>
        <v>0</v>
      </c>
      <c r="D39" s="88">
        <f t="shared" ref="D39:AB39" si="5">SUM(D40:D43)</f>
        <v>0</v>
      </c>
      <c r="E39" s="89">
        <f t="shared" si="5"/>
        <v>0</v>
      </c>
      <c r="F39" s="90">
        <f t="shared" si="5"/>
        <v>0</v>
      </c>
      <c r="G39" s="90">
        <f t="shared" si="5"/>
        <v>0</v>
      </c>
      <c r="H39" s="90">
        <f t="shared" si="5"/>
        <v>0</v>
      </c>
      <c r="I39" s="90">
        <f t="shared" si="5"/>
        <v>0</v>
      </c>
      <c r="J39" s="90">
        <f t="shared" si="5"/>
        <v>0</v>
      </c>
      <c r="K39" s="90">
        <f t="shared" si="5"/>
        <v>0</v>
      </c>
      <c r="L39" s="90">
        <f t="shared" si="5"/>
        <v>0</v>
      </c>
      <c r="M39" s="90">
        <f t="shared" si="5"/>
        <v>0</v>
      </c>
      <c r="N39" s="90">
        <f t="shared" si="5"/>
        <v>0</v>
      </c>
      <c r="O39" s="90">
        <f t="shared" si="5"/>
        <v>0</v>
      </c>
      <c r="P39" s="90">
        <f t="shared" si="5"/>
        <v>0</v>
      </c>
      <c r="Q39" s="91">
        <f t="shared" si="5"/>
        <v>0</v>
      </c>
      <c r="R39" s="86">
        <f t="shared" si="5"/>
        <v>0</v>
      </c>
      <c r="S39" s="86">
        <f t="shared" si="5"/>
        <v>0</v>
      </c>
      <c r="T39" s="86">
        <f t="shared" si="5"/>
        <v>0</v>
      </c>
      <c r="U39" s="86">
        <f t="shared" si="5"/>
        <v>0</v>
      </c>
      <c r="V39" s="86">
        <f t="shared" si="5"/>
        <v>0</v>
      </c>
      <c r="W39" s="86">
        <f t="shared" si="5"/>
        <v>0</v>
      </c>
      <c r="X39" s="86">
        <f t="shared" si="5"/>
        <v>0</v>
      </c>
      <c r="Y39" s="86">
        <f t="shared" si="5"/>
        <v>0</v>
      </c>
      <c r="Z39" s="86">
        <f t="shared" si="5"/>
        <v>0</v>
      </c>
      <c r="AA39" s="86">
        <f t="shared" si="5"/>
        <v>0</v>
      </c>
      <c r="AB39" s="92">
        <f t="shared" si="5"/>
        <v>0</v>
      </c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</row>
    <row r="40" spans="1:232" ht="15" customHeight="1" x14ac:dyDescent="0.2">
      <c r="A40" s="262" t="s">
        <v>40</v>
      </c>
      <c r="B40" s="174" t="s">
        <v>147</v>
      </c>
      <c r="C40" s="26"/>
      <c r="D40" s="50">
        <f t="shared" si="3"/>
        <v>0</v>
      </c>
      <c r="E40" s="72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34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03"/>
    </row>
    <row r="41" spans="1:232" ht="15" customHeight="1" x14ac:dyDescent="0.2">
      <c r="A41" s="255" t="s">
        <v>85</v>
      </c>
      <c r="B41" s="171" t="s">
        <v>149</v>
      </c>
      <c r="C41" s="25"/>
      <c r="D41" s="48">
        <f t="shared" si="3"/>
        <v>0</v>
      </c>
      <c r="E41" s="54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32"/>
      <c r="R41" s="3"/>
      <c r="S41" s="16"/>
      <c r="T41" s="3"/>
      <c r="U41" s="3"/>
      <c r="V41" s="3"/>
      <c r="W41" s="3"/>
      <c r="X41" s="3"/>
      <c r="Y41" s="3"/>
      <c r="Z41" s="3"/>
      <c r="AA41" s="16"/>
      <c r="AB41" s="105"/>
    </row>
    <row r="42" spans="1:232" ht="15" customHeight="1" x14ac:dyDescent="0.2">
      <c r="A42" s="256" t="s">
        <v>399</v>
      </c>
      <c r="B42" s="172" t="s">
        <v>151</v>
      </c>
      <c r="C42" s="28"/>
      <c r="D42" s="49">
        <f t="shared" si="3"/>
        <v>0</v>
      </c>
      <c r="E42" s="76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46"/>
      <c r="R42" s="15"/>
      <c r="S42" s="16"/>
      <c r="T42" s="15"/>
      <c r="U42" s="15"/>
      <c r="V42" s="15"/>
      <c r="W42" s="15"/>
      <c r="X42" s="15"/>
      <c r="Y42" s="15"/>
      <c r="Z42" s="15"/>
      <c r="AA42" s="16"/>
      <c r="AB42" s="104"/>
    </row>
    <row r="43" spans="1:232" ht="15" customHeight="1" thickBot="1" x14ac:dyDescent="0.25">
      <c r="A43" s="267" t="s">
        <v>38</v>
      </c>
      <c r="B43" s="171" t="s">
        <v>152</v>
      </c>
      <c r="C43" s="3"/>
      <c r="D43" s="14">
        <f t="shared" si="3"/>
        <v>0</v>
      </c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3"/>
      <c r="R43" s="3"/>
      <c r="S43" s="16"/>
      <c r="T43" s="3"/>
      <c r="U43" s="3"/>
      <c r="V43" s="3"/>
      <c r="W43" s="3"/>
      <c r="X43" s="3"/>
      <c r="Y43" s="3"/>
      <c r="Z43" s="3"/>
      <c r="AA43" s="16"/>
      <c r="AB43" s="3"/>
    </row>
    <row r="44" spans="1:232" s="17" customFormat="1" ht="18" customHeight="1" thickBot="1" x14ac:dyDescent="0.25">
      <c r="A44" s="95" t="s">
        <v>94</v>
      </c>
      <c r="B44" s="173" t="s">
        <v>233</v>
      </c>
      <c r="C44" s="101">
        <f>SUM(C45:C47)</f>
        <v>0</v>
      </c>
      <c r="D44" s="87">
        <f t="shared" ref="D44:AB44" si="6">SUM(D45:D47)</f>
        <v>0</v>
      </c>
      <c r="E44" s="89">
        <f t="shared" si="6"/>
        <v>0</v>
      </c>
      <c r="F44" s="90">
        <f t="shared" si="6"/>
        <v>0</v>
      </c>
      <c r="G44" s="90">
        <f t="shared" si="6"/>
        <v>0</v>
      </c>
      <c r="H44" s="90">
        <f t="shared" si="6"/>
        <v>0</v>
      </c>
      <c r="I44" s="90">
        <f t="shared" si="6"/>
        <v>0</v>
      </c>
      <c r="J44" s="90">
        <f t="shared" si="6"/>
        <v>0</v>
      </c>
      <c r="K44" s="90">
        <f t="shared" si="6"/>
        <v>0</v>
      </c>
      <c r="L44" s="90">
        <f t="shared" si="6"/>
        <v>0</v>
      </c>
      <c r="M44" s="90">
        <f t="shared" si="6"/>
        <v>0</v>
      </c>
      <c r="N44" s="90">
        <f t="shared" si="6"/>
        <v>0</v>
      </c>
      <c r="O44" s="90">
        <f t="shared" si="6"/>
        <v>0</v>
      </c>
      <c r="P44" s="90">
        <f t="shared" si="6"/>
        <v>0</v>
      </c>
      <c r="Q44" s="91">
        <f t="shared" si="6"/>
        <v>0</v>
      </c>
      <c r="R44" s="86">
        <f t="shared" si="6"/>
        <v>0</v>
      </c>
      <c r="S44" s="86">
        <f t="shared" si="6"/>
        <v>0</v>
      </c>
      <c r="T44" s="86">
        <f t="shared" si="6"/>
        <v>0</v>
      </c>
      <c r="U44" s="86">
        <f t="shared" si="6"/>
        <v>0</v>
      </c>
      <c r="V44" s="86">
        <f t="shared" si="6"/>
        <v>0</v>
      </c>
      <c r="W44" s="86">
        <f t="shared" si="6"/>
        <v>0</v>
      </c>
      <c r="X44" s="86">
        <f t="shared" si="6"/>
        <v>0</v>
      </c>
      <c r="Y44" s="86">
        <f t="shared" si="6"/>
        <v>0</v>
      </c>
      <c r="Z44" s="86">
        <f t="shared" si="6"/>
        <v>0</v>
      </c>
      <c r="AA44" s="86">
        <f t="shared" si="6"/>
        <v>0</v>
      </c>
      <c r="AB44" s="92">
        <f t="shared" si="6"/>
        <v>0</v>
      </c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</row>
    <row r="45" spans="1:232" ht="15" customHeight="1" x14ac:dyDescent="0.2">
      <c r="A45" s="262" t="s">
        <v>42</v>
      </c>
      <c r="B45" s="174" t="s">
        <v>234</v>
      </c>
      <c r="C45" s="26"/>
      <c r="D45" s="85">
        <f t="shared" si="3"/>
        <v>0</v>
      </c>
      <c r="E45" s="72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34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03"/>
    </row>
    <row r="46" spans="1:232" ht="28.7" customHeight="1" x14ac:dyDescent="0.2">
      <c r="A46" s="256" t="s">
        <v>271</v>
      </c>
      <c r="B46" s="172" t="s">
        <v>235</v>
      </c>
      <c r="C46" s="28"/>
      <c r="D46" s="84">
        <f t="shared" si="3"/>
        <v>0</v>
      </c>
      <c r="E46" s="76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46"/>
      <c r="R46" s="15"/>
      <c r="S46" s="15"/>
      <c r="T46" s="15"/>
      <c r="U46" s="15"/>
      <c r="V46" s="15"/>
      <c r="W46" s="15"/>
      <c r="X46" s="15"/>
      <c r="Y46" s="15"/>
      <c r="Z46" s="15"/>
      <c r="AA46" s="16"/>
      <c r="AB46" s="104"/>
    </row>
    <row r="47" spans="1:232" ht="15" customHeight="1" thickBot="1" x14ac:dyDescent="0.25">
      <c r="A47" s="256" t="s">
        <v>309</v>
      </c>
      <c r="B47" s="172" t="s">
        <v>236</v>
      </c>
      <c r="C47" s="28"/>
      <c r="D47" s="84">
        <f t="shared" si="3"/>
        <v>0</v>
      </c>
      <c r="E47" s="76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46"/>
      <c r="R47" s="15"/>
      <c r="S47" s="15"/>
      <c r="T47" s="15"/>
      <c r="U47" s="15"/>
      <c r="V47" s="15"/>
      <c r="W47" s="15"/>
      <c r="X47" s="15"/>
      <c r="Y47" s="15"/>
      <c r="Z47" s="15"/>
      <c r="AA47" s="16"/>
      <c r="AB47" s="104"/>
    </row>
    <row r="48" spans="1:232" s="17" customFormat="1" ht="15" customHeight="1" thickBot="1" x14ac:dyDescent="0.25">
      <c r="A48" s="95" t="s">
        <v>18</v>
      </c>
      <c r="B48" s="173" t="s">
        <v>160</v>
      </c>
      <c r="C48" s="101">
        <f>C49</f>
        <v>0</v>
      </c>
      <c r="D48" s="87">
        <f t="shared" ref="D48:AB48" si="7">D49</f>
        <v>0</v>
      </c>
      <c r="E48" s="89">
        <f t="shared" si="7"/>
        <v>0</v>
      </c>
      <c r="F48" s="90">
        <f t="shared" si="7"/>
        <v>0</v>
      </c>
      <c r="G48" s="90">
        <f t="shared" si="7"/>
        <v>0</v>
      </c>
      <c r="H48" s="90">
        <f t="shared" si="7"/>
        <v>0</v>
      </c>
      <c r="I48" s="90">
        <f t="shared" si="7"/>
        <v>0</v>
      </c>
      <c r="J48" s="90">
        <f t="shared" si="7"/>
        <v>0</v>
      </c>
      <c r="K48" s="90">
        <f t="shared" si="7"/>
        <v>0</v>
      </c>
      <c r="L48" s="90">
        <f t="shared" si="7"/>
        <v>0</v>
      </c>
      <c r="M48" s="90">
        <f t="shared" si="7"/>
        <v>0</v>
      </c>
      <c r="N48" s="90">
        <f t="shared" si="7"/>
        <v>0</v>
      </c>
      <c r="O48" s="90">
        <f t="shared" si="7"/>
        <v>0</v>
      </c>
      <c r="P48" s="90">
        <f t="shared" si="7"/>
        <v>0</v>
      </c>
      <c r="Q48" s="91">
        <f t="shared" si="7"/>
        <v>0</v>
      </c>
      <c r="R48" s="86">
        <f t="shared" si="7"/>
        <v>0</v>
      </c>
      <c r="S48" s="86">
        <f t="shared" si="7"/>
        <v>0</v>
      </c>
      <c r="T48" s="86">
        <f t="shared" si="7"/>
        <v>0</v>
      </c>
      <c r="U48" s="86">
        <f t="shared" si="7"/>
        <v>0</v>
      </c>
      <c r="V48" s="86">
        <f t="shared" si="7"/>
        <v>0</v>
      </c>
      <c r="W48" s="86">
        <f t="shared" si="7"/>
        <v>0</v>
      </c>
      <c r="X48" s="86">
        <f t="shared" si="7"/>
        <v>0</v>
      </c>
      <c r="Y48" s="86">
        <f t="shared" si="7"/>
        <v>0</v>
      </c>
      <c r="Z48" s="86">
        <f t="shared" si="7"/>
        <v>0</v>
      </c>
      <c r="AA48" s="86">
        <f t="shared" si="7"/>
        <v>0</v>
      </c>
      <c r="AB48" s="92">
        <f t="shared" si="7"/>
        <v>0</v>
      </c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</row>
    <row r="49" spans="1:232" ht="15" customHeight="1" thickBot="1" x14ac:dyDescent="0.25">
      <c r="A49" s="262" t="s">
        <v>10</v>
      </c>
      <c r="B49" s="174" t="s">
        <v>159</v>
      </c>
      <c r="C49" s="26"/>
      <c r="D49" s="85">
        <f t="shared" si="3"/>
        <v>0</v>
      </c>
      <c r="E49" s="72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</row>
    <row r="50" spans="1:232" s="269" customFormat="1" ht="18" customHeight="1" thickBot="1" x14ac:dyDescent="0.25">
      <c r="A50" s="270" t="s">
        <v>306</v>
      </c>
      <c r="B50" s="178" t="s">
        <v>243</v>
      </c>
      <c r="C50" s="271"/>
      <c r="D50" s="88">
        <f t="shared" si="3"/>
        <v>0</v>
      </c>
      <c r="E50" s="97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9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100"/>
    </row>
    <row r="51" spans="1:232" s="269" customFormat="1" ht="18" customHeight="1" thickBot="1" x14ac:dyDescent="0.25">
      <c r="A51" s="270" t="s">
        <v>307</v>
      </c>
      <c r="B51" s="178" t="s">
        <v>308</v>
      </c>
      <c r="C51" s="271"/>
      <c r="D51" s="88">
        <f t="shared" si="3"/>
        <v>0</v>
      </c>
      <c r="E51" s="97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</row>
    <row r="52" spans="1:232" s="269" customFormat="1" ht="18" customHeight="1" thickBot="1" x14ac:dyDescent="0.25">
      <c r="A52" s="270" t="s">
        <v>65</v>
      </c>
      <c r="B52" s="178" t="s">
        <v>157</v>
      </c>
      <c r="C52" s="271"/>
      <c r="D52" s="88">
        <f>SUM(Q52:AB52)</f>
        <v>0</v>
      </c>
      <c r="E52" s="97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</row>
    <row r="53" spans="1:232" s="269" customFormat="1" ht="26.25" customHeight="1" thickBot="1" x14ac:dyDescent="0.25">
      <c r="A53" s="263" t="s">
        <v>43</v>
      </c>
      <c r="B53" s="175" t="s">
        <v>158</v>
      </c>
      <c r="C53" s="112"/>
      <c r="D53" s="88">
        <f t="shared" si="3"/>
        <v>0</v>
      </c>
      <c r="E53" s="97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9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100"/>
      <c r="AC53" s="268"/>
      <c r="AD53" s="268"/>
      <c r="AE53" s="268"/>
      <c r="AF53" s="268"/>
      <c r="AG53" s="268"/>
      <c r="AH53" s="268"/>
      <c r="AI53" s="268"/>
      <c r="AJ53" s="268"/>
      <c r="AK53" s="268"/>
      <c r="AL53" s="268"/>
      <c r="AM53" s="268"/>
      <c r="AN53" s="268"/>
      <c r="AO53" s="268"/>
      <c r="AP53" s="268"/>
      <c r="AQ53" s="268"/>
      <c r="AR53" s="268"/>
      <c r="AS53" s="268"/>
      <c r="AT53" s="268"/>
      <c r="AU53" s="268"/>
      <c r="AV53" s="268"/>
      <c r="AW53" s="268"/>
      <c r="AX53" s="268"/>
      <c r="AY53" s="268"/>
      <c r="AZ53" s="268"/>
      <c r="BA53" s="268"/>
      <c r="BB53" s="268"/>
      <c r="BC53" s="268"/>
      <c r="BD53" s="268"/>
      <c r="BE53" s="268"/>
      <c r="BF53" s="268"/>
      <c r="BG53" s="268"/>
      <c r="BH53" s="268"/>
      <c r="BI53" s="268"/>
      <c r="BJ53" s="268"/>
      <c r="BK53" s="268"/>
      <c r="BL53" s="268"/>
      <c r="BM53" s="268"/>
      <c r="BN53" s="268"/>
      <c r="BO53" s="268"/>
      <c r="BP53" s="268"/>
      <c r="BQ53" s="268"/>
      <c r="BR53" s="268"/>
      <c r="BS53" s="268"/>
      <c r="BT53" s="268"/>
      <c r="BU53" s="268"/>
      <c r="BV53" s="268"/>
      <c r="BW53" s="268"/>
      <c r="BX53" s="268"/>
      <c r="BY53" s="268"/>
      <c r="BZ53" s="268"/>
      <c r="CA53" s="268"/>
      <c r="CB53" s="268"/>
      <c r="CC53" s="268"/>
      <c r="CD53" s="268"/>
      <c r="CE53" s="268"/>
      <c r="CF53" s="268"/>
      <c r="CG53" s="268"/>
      <c r="CH53" s="268"/>
      <c r="CI53" s="268"/>
      <c r="CJ53" s="268"/>
      <c r="CK53" s="268"/>
      <c r="CL53" s="268"/>
      <c r="CM53" s="268"/>
      <c r="CN53" s="268"/>
      <c r="CO53" s="268"/>
      <c r="CP53" s="268"/>
      <c r="CQ53" s="268"/>
      <c r="CR53" s="268"/>
      <c r="CS53" s="268"/>
      <c r="CT53" s="268"/>
      <c r="CU53" s="268"/>
      <c r="CV53" s="268"/>
      <c r="CW53" s="268"/>
      <c r="CX53" s="268"/>
      <c r="CY53" s="268"/>
      <c r="CZ53" s="268"/>
      <c r="DA53" s="268"/>
      <c r="DB53" s="268"/>
      <c r="DC53" s="268"/>
      <c r="DD53" s="268"/>
      <c r="DE53" s="268"/>
      <c r="DF53" s="268"/>
      <c r="DG53" s="268"/>
      <c r="DH53" s="268"/>
      <c r="DI53" s="268"/>
      <c r="DJ53" s="268"/>
      <c r="DK53" s="268"/>
      <c r="DL53" s="268"/>
      <c r="DM53" s="268"/>
      <c r="DN53" s="268"/>
      <c r="DO53" s="268"/>
      <c r="DP53" s="268"/>
      <c r="DQ53" s="268"/>
      <c r="DR53" s="268"/>
      <c r="DS53" s="268"/>
      <c r="DT53" s="268"/>
      <c r="DU53" s="268"/>
      <c r="DV53" s="268"/>
      <c r="DW53" s="268"/>
      <c r="DX53" s="268"/>
      <c r="DY53" s="268"/>
      <c r="DZ53" s="268"/>
      <c r="EA53" s="268"/>
      <c r="EB53" s="268"/>
      <c r="EC53" s="268"/>
      <c r="ED53" s="268"/>
      <c r="EE53" s="268"/>
      <c r="EF53" s="268"/>
      <c r="EG53" s="268"/>
      <c r="EH53" s="268"/>
      <c r="EI53" s="268"/>
      <c r="EJ53" s="268"/>
      <c r="EK53" s="268"/>
      <c r="EL53" s="268"/>
      <c r="EM53" s="268"/>
      <c r="EN53" s="268"/>
      <c r="EO53" s="268"/>
      <c r="EP53" s="268"/>
      <c r="EQ53" s="268"/>
      <c r="ER53" s="268"/>
      <c r="ES53" s="268"/>
      <c r="ET53" s="268"/>
      <c r="EU53" s="268"/>
      <c r="EV53" s="268"/>
      <c r="EW53" s="268"/>
      <c r="EX53" s="268"/>
      <c r="EY53" s="268"/>
      <c r="EZ53" s="268"/>
      <c r="FA53" s="268"/>
      <c r="FB53" s="268"/>
      <c r="FC53" s="268"/>
      <c r="FD53" s="268"/>
      <c r="FE53" s="268"/>
      <c r="FF53" s="268"/>
      <c r="FG53" s="268"/>
      <c r="FH53" s="268"/>
      <c r="FI53" s="268"/>
      <c r="FJ53" s="268"/>
      <c r="FK53" s="268"/>
      <c r="FL53" s="268"/>
      <c r="FM53" s="268"/>
      <c r="FN53" s="268"/>
      <c r="FO53" s="268"/>
      <c r="FP53" s="268"/>
      <c r="FQ53" s="268"/>
      <c r="FR53" s="268"/>
      <c r="FS53" s="268"/>
      <c r="FT53" s="268"/>
      <c r="FU53" s="268"/>
      <c r="FV53" s="268"/>
      <c r="FW53" s="268"/>
      <c r="FX53" s="268"/>
      <c r="FY53" s="268"/>
      <c r="FZ53" s="268"/>
      <c r="GA53" s="268"/>
      <c r="GB53" s="268"/>
      <c r="GC53" s="268"/>
      <c r="GD53" s="268"/>
      <c r="GE53" s="268"/>
      <c r="GF53" s="268"/>
      <c r="GG53" s="268"/>
      <c r="GH53" s="268"/>
      <c r="GI53" s="268"/>
      <c r="GJ53" s="268"/>
      <c r="GK53" s="268"/>
      <c r="GL53" s="268"/>
      <c r="GM53" s="268"/>
      <c r="GN53" s="268"/>
      <c r="GO53" s="268"/>
      <c r="GP53" s="268"/>
      <c r="GQ53" s="268"/>
      <c r="GR53" s="268"/>
      <c r="GS53" s="268"/>
      <c r="GT53" s="268"/>
      <c r="GU53" s="268"/>
      <c r="GV53" s="268"/>
      <c r="GW53" s="268"/>
      <c r="GX53" s="268"/>
      <c r="GY53" s="268"/>
      <c r="GZ53" s="268"/>
      <c r="HA53" s="268"/>
      <c r="HB53" s="268"/>
      <c r="HC53" s="268"/>
      <c r="HD53" s="268"/>
      <c r="HE53" s="268"/>
      <c r="HF53" s="268"/>
      <c r="HG53" s="268"/>
      <c r="HH53" s="268"/>
      <c r="HI53" s="268"/>
      <c r="HJ53" s="268"/>
      <c r="HK53" s="268"/>
      <c r="HL53" s="268"/>
      <c r="HM53" s="268"/>
      <c r="HN53" s="268"/>
      <c r="HO53" s="268"/>
      <c r="HP53" s="268"/>
      <c r="HQ53" s="268"/>
      <c r="HR53" s="268"/>
      <c r="HS53" s="268"/>
      <c r="HT53" s="268"/>
      <c r="HU53" s="268"/>
      <c r="HV53" s="268"/>
      <c r="HW53" s="268"/>
      <c r="HX53" s="268"/>
    </row>
    <row r="54" spans="1:232" s="4" customFormat="1" ht="18" customHeight="1" thickBot="1" x14ac:dyDescent="0.25">
      <c r="A54" s="93" t="s">
        <v>398</v>
      </c>
      <c r="B54" s="173" t="s">
        <v>389</v>
      </c>
      <c r="C54" s="101">
        <f>SUM(C55:C57)</f>
        <v>0</v>
      </c>
      <c r="D54" s="87">
        <f t="shared" ref="D54:AB54" si="8">SUM(D55:D57)</f>
        <v>0</v>
      </c>
      <c r="E54" s="89">
        <f t="shared" si="8"/>
        <v>0</v>
      </c>
      <c r="F54" s="90">
        <f t="shared" si="8"/>
        <v>0</v>
      </c>
      <c r="G54" s="90">
        <f t="shared" si="8"/>
        <v>0</v>
      </c>
      <c r="H54" s="90">
        <f t="shared" si="8"/>
        <v>0</v>
      </c>
      <c r="I54" s="90">
        <f t="shared" si="8"/>
        <v>0</v>
      </c>
      <c r="J54" s="90">
        <f t="shared" si="8"/>
        <v>0</v>
      </c>
      <c r="K54" s="90">
        <f t="shared" si="8"/>
        <v>0</v>
      </c>
      <c r="L54" s="90">
        <f t="shared" si="8"/>
        <v>0</v>
      </c>
      <c r="M54" s="90">
        <f t="shared" si="8"/>
        <v>0</v>
      </c>
      <c r="N54" s="90">
        <f t="shared" si="8"/>
        <v>0</v>
      </c>
      <c r="O54" s="90">
        <f t="shared" si="8"/>
        <v>0</v>
      </c>
      <c r="P54" s="90">
        <f t="shared" si="8"/>
        <v>0</v>
      </c>
      <c r="Q54" s="91">
        <f>SUM(Q55:Q57)</f>
        <v>0</v>
      </c>
      <c r="R54" s="86">
        <f t="shared" si="8"/>
        <v>0</v>
      </c>
      <c r="S54" s="86">
        <f t="shared" si="8"/>
        <v>0</v>
      </c>
      <c r="T54" s="86">
        <f t="shared" si="8"/>
        <v>0</v>
      </c>
      <c r="U54" s="86">
        <f t="shared" si="8"/>
        <v>0</v>
      </c>
      <c r="V54" s="86">
        <f t="shared" si="8"/>
        <v>0</v>
      </c>
      <c r="W54" s="86">
        <f t="shared" si="8"/>
        <v>0</v>
      </c>
      <c r="X54" s="86">
        <f t="shared" si="8"/>
        <v>0</v>
      </c>
      <c r="Y54" s="86">
        <f t="shared" si="8"/>
        <v>0</v>
      </c>
      <c r="Z54" s="86">
        <f t="shared" si="8"/>
        <v>0</v>
      </c>
      <c r="AA54" s="86">
        <f t="shared" si="8"/>
        <v>0</v>
      </c>
      <c r="AB54" s="92">
        <f t="shared" si="8"/>
        <v>0</v>
      </c>
    </row>
    <row r="55" spans="1:232" ht="15" customHeight="1" x14ac:dyDescent="0.2">
      <c r="A55" s="262" t="s">
        <v>272</v>
      </c>
      <c r="B55" s="174" t="s">
        <v>237</v>
      </c>
      <c r="C55" s="26"/>
      <c r="D55" s="85">
        <f t="shared" si="3"/>
        <v>0</v>
      </c>
      <c r="E55" s="72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34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03"/>
    </row>
    <row r="56" spans="1:232" ht="28.7" customHeight="1" x14ac:dyDescent="0.2">
      <c r="A56" s="255" t="s">
        <v>93</v>
      </c>
      <c r="B56" s="171" t="s">
        <v>238</v>
      </c>
      <c r="C56" s="25"/>
      <c r="D56" s="14">
        <f t="shared" si="3"/>
        <v>0</v>
      </c>
      <c r="E56" s="54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32"/>
      <c r="R56" s="3"/>
      <c r="S56" s="3"/>
      <c r="T56" s="3"/>
      <c r="U56" s="3"/>
      <c r="V56" s="3"/>
      <c r="W56" s="3"/>
      <c r="X56" s="3"/>
      <c r="Y56" s="3"/>
      <c r="Z56" s="3"/>
      <c r="AA56" s="3"/>
      <c r="AB56" s="105"/>
      <c r="AC56" s="272"/>
    </row>
    <row r="57" spans="1:232" ht="29.45" customHeight="1" thickBot="1" x14ac:dyDescent="0.25">
      <c r="A57" s="273" t="s">
        <v>48</v>
      </c>
      <c r="B57" s="177" t="s">
        <v>400</v>
      </c>
      <c r="C57" s="113"/>
      <c r="D57" s="107">
        <f t="shared" si="3"/>
        <v>0</v>
      </c>
      <c r="E57" s="108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10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11"/>
    </row>
    <row r="58" spans="1:232" ht="15.75" thickBot="1" x14ac:dyDescent="0.25">
      <c r="D58" s="168"/>
    </row>
    <row r="59" spans="1:232" s="9" customFormat="1" ht="27" customHeight="1" thickBot="1" x14ac:dyDescent="0.25">
      <c r="A59" s="102" t="s">
        <v>110</v>
      </c>
      <c r="B59" s="173"/>
      <c r="C59" s="86">
        <f>C60+C63+C68</f>
        <v>268.39999999999998</v>
      </c>
      <c r="D59" s="87">
        <f t="shared" si="3"/>
        <v>3.6</v>
      </c>
      <c r="E59" s="89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1">
        <f t="shared" ref="Q59:AB59" si="9">Q60+Q63+Q68</f>
        <v>0</v>
      </c>
      <c r="R59" s="86">
        <f t="shared" si="9"/>
        <v>0</v>
      </c>
      <c r="S59" s="86">
        <f t="shared" si="9"/>
        <v>0</v>
      </c>
      <c r="T59" s="86">
        <f t="shared" si="9"/>
        <v>0</v>
      </c>
      <c r="U59" s="86">
        <f t="shared" si="9"/>
        <v>0</v>
      </c>
      <c r="V59" s="86">
        <f t="shared" si="9"/>
        <v>0</v>
      </c>
      <c r="W59" s="86">
        <f t="shared" si="9"/>
        <v>0</v>
      </c>
      <c r="X59" s="86">
        <f t="shared" si="9"/>
        <v>0</v>
      </c>
      <c r="Y59" s="86">
        <f t="shared" si="9"/>
        <v>0</v>
      </c>
      <c r="Z59" s="86">
        <f t="shared" si="9"/>
        <v>3.6</v>
      </c>
      <c r="AA59" s="86">
        <f t="shared" si="9"/>
        <v>0</v>
      </c>
      <c r="AB59" s="92">
        <f t="shared" si="9"/>
        <v>0</v>
      </c>
    </row>
    <row r="60" spans="1:232" s="9" customFormat="1" ht="15.75" customHeight="1" thickBot="1" x14ac:dyDescent="0.25">
      <c r="A60" s="95" t="s">
        <v>247</v>
      </c>
      <c r="B60" s="173" t="s">
        <v>221</v>
      </c>
      <c r="C60" s="86">
        <f>SUM(C61:C62)</f>
        <v>2</v>
      </c>
      <c r="D60" s="87">
        <f>SUM(Q60:AB60)</f>
        <v>3.6</v>
      </c>
      <c r="E60" s="89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1">
        <f>Q61+Q62</f>
        <v>0</v>
      </c>
      <c r="R60" s="91">
        <f t="shared" ref="R60:AB60" si="10">R61+R62</f>
        <v>0</v>
      </c>
      <c r="S60" s="91">
        <f t="shared" si="10"/>
        <v>0</v>
      </c>
      <c r="T60" s="91">
        <f t="shared" si="10"/>
        <v>0</v>
      </c>
      <c r="U60" s="91">
        <f t="shared" si="10"/>
        <v>0</v>
      </c>
      <c r="V60" s="91">
        <f t="shared" si="10"/>
        <v>0</v>
      </c>
      <c r="W60" s="91">
        <f t="shared" si="10"/>
        <v>0</v>
      </c>
      <c r="X60" s="91">
        <f t="shared" si="10"/>
        <v>0</v>
      </c>
      <c r="Y60" s="91">
        <f t="shared" si="10"/>
        <v>0</v>
      </c>
      <c r="Z60" s="91">
        <f t="shared" si="10"/>
        <v>3.6</v>
      </c>
      <c r="AA60" s="91">
        <f t="shared" si="10"/>
        <v>0</v>
      </c>
      <c r="AB60" s="91">
        <f t="shared" si="10"/>
        <v>0</v>
      </c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</row>
    <row r="61" spans="1:232" x14ac:dyDescent="0.2">
      <c r="A61" s="262" t="s">
        <v>275</v>
      </c>
      <c r="B61" s="174" t="s">
        <v>241</v>
      </c>
      <c r="C61" s="16"/>
      <c r="D61" s="85">
        <f t="shared" si="3"/>
        <v>0</v>
      </c>
      <c r="E61" s="72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34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03"/>
    </row>
    <row r="62" spans="1:232" ht="15" customHeight="1" thickBot="1" x14ac:dyDescent="0.25">
      <c r="A62" s="256" t="s">
        <v>310</v>
      </c>
      <c r="B62" s="172" t="s">
        <v>242</v>
      </c>
      <c r="C62" s="15">
        <v>2</v>
      </c>
      <c r="D62" s="84">
        <f t="shared" si="3"/>
        <v>3.6</v>
      </c>
      <c r="E62" s="76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46"/>
      <c r="R62" s="15"/>
      <c r="S62" s="15"/>
      <c r="T62" s="15"/>
      <c r="U62" s="15"/>
      <c r="V62" s="15"/>
      <c r="W62" s="15"/>
      <c r="X62" s="15"/>
      <c r="Y62" s="15"/>
      <c r="Z62" s="15">
        <v>3.6</v>
      </c>
      <c r="AA62" s="15"/>
      <c r="AB62" s="104"/>
    </row>
    <row r="63" spans="1:232" s="11" customFormat="1" ht="15.75" customHeight="1" thickBot="1" x14ac:dyDescent="0.25">
      <c r="A63" s="93" t="s">
        <v>23</v>
      </c>
      <c r="B63" s="173"/>
      <c r="C63" s="86">
        <f>SUM(C64:C67)</f>
        <v>0</v>
      </c>
      <c r="D63" s="86">
        <f t="shared" ref="D63:AB63" si="11">SUM(D64:D67)</f>
        <v>0</v>
      </c>
      <c r="E63" s="86">
        <f t="shared" si="11"/>
        <v>0</v>
      </c>
      <c r="F63" s="86">
        <f t="shared" si="11"/>
        <v>0</v>
      </c>
      <c r="G63" s="86">
        <f t="shared" si="11"/>
        <v>0</v>
      </c>
      <c r="H63" s="86">
        <f t="shared" si="11"/>
        <v>0</v>
      </c>
      <c r="I63" s="86">
        <f t="shared" si="11"/>
        <v>0</v>
      </c>
      <c r="J63" s="86">
        <f t="shared" si="11"/>
        <v>0</v>
      </c>
      <c r="K63" s="86">
        <f t="shared" si="11"/>
        <v>0</v>
      </c>
      <c r="L63" s="86">
        <f t="shared" si="11"/>
        <v>0</v>
      </c>
      <c r="M63" s="86">
        <f t="shared" si="11"/>
        <v>0</v>
      </c>
      <c r="N63" s="86">
        <f t="shared" si="11"/>
        <v>0</v>
      </c>
      <c r="O63" s="86">
        <f t="shared" si="11"/>
        <v>0</v>
      </c>
      <c r="P63" s="86">
        <f t="shared" si="11"/>
        <v>0</v>
      </c>
      <c r="Q63" s="86">
        <f t="shared" si="11"/>
        <v>0</v>
      </c>
      <c r="R63" s="86">
        <f t="shared" si="11"/>
        <v>0</v>
      </c>
      <c r="S63" s="86">
        <f t="shared" si="11"/>
        <v>0</v>
      </c>
      <c r="T63" s="86">
        <f t="shared" si="11"/>
        <v>0</v>
      </c>
      <c r="U63" s="86">
        <f t="shared" si="11"/>
        <v>0</v>
      </c>
      <c r="V63" s="86">
        <f t="shared" si="11"/>
        <v>0</v>
      </c>
      <c r="W63" s="86">
        <f t="shared" si="11"/>
        <v>0</v>
      </c>
      <c r="X63" s="86">
        <f t="shared" si="11"/>
        <v>0</v>
      </c>
      <c r="Y63" s="86">
        <f t="shared" si="11"/>
        <v>0</v>
      </c>
      <c r="Z63" s="86">
        <f t="shared" si="11"/>
        <v>0</v>
      </c>
      <c r="AA63" s="86">
        <f t="shared" si="11"/>
        <v>0</v>
      </c>
      <c r="AB63" s="86">
        <f t="shared" si="11"/>
        <v>0</v>
      </c>
    </row>
    <row r="64" spans="1:232" ht="28.7" customHeight="1" x14ac:dyDescent="0.2">
      <c r="A64" s="262" t="s">
        <v>311</v>
      </c>
      <c r="B64" s="174" t="s">
        <v>206</v>
      </c>
      <c r="C64" s="16"/>
      <c r="D64" s="85">
        <f>SUM(Q64:AB64)</f>
        <v>0</v>
      </c>
      <c r="E64" s="72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34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03"/>
    </row>
    <row r="65" spans="1:232" ht="15" customHeight="1" x14ac:dyDescent="0.2">
      <c r="A65" s="255" t="s">
        <v>273</v>
      </c>
      <c r="B65" s="171" t="s">
        <v>239</v>
      </c>
      <c r="C65" s="3"/>
      <c r="D65" s="14">
        <f t="shared" si="3"/>
        <v>0</v>
      </c>
      <c r="E65" s="54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32"/>
      <c r="R65" s="3"/>
      <c r="S65" s="3"/>
      <c r="T65" s="3"/>
      <c r="U65" s="3"/>
      <c r="V65" s="3"/>
      <c r="W65" s="3"/>
      <c r="X65" s="3"/>
      <c r="Y65" s="3"/>
      <c r="Z65" s="3"/>
      <c r="AA65" s="3"/>
      <c r="AB65" s="105"/>
    </row>
    <row r="66" spans="1:232" ht="30" customHeight="1" x14ac:dyDescent="0.2">
      <c r="A66" s="255" t="s">
        <v>274</v>
      </c>
      <c r="B66" s="171" t="s">
        <v>150</v>
      </c>
      <c r="C66" s="3"/>
      <c r="D66" s="14">
        <f t="shared" si="3"/>
        <v>0</v>
      </c>
      <c r="E66" s="54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32"/>
      <c r="R66" s="3"/>
      <c r="S66" s="3"/>
      <c r="T66" s="3"/>
      <c r="U66" s="3"/>
      <c r="V66" s="3"/>
      <c r="W66" s="3"/>
      <c r="X66" s="3"/>
      <c r="Y66" s="3"/>
      <c r="Z66" s="3"/>
      <c r="AA66" s="3"/>
      <c r="AB66" s="105"/>
    </row>
    <row r="67" spans="1:232" ht="15" customHeight="1" thickBot="1" x14ac:dyDescent="0.25">
      <c r="A67" s="256" t="s">
        <v>312</v>
      </c>
      <c r="B67" s="172" t="s">
        <v>240</v>
      </c>
      <c r="C67" s="15"/>
      <c r="D67" s="84">
        <f t="shared" si="3"/>
        <v>0</v>
      </c>
      <c r="E67" s="76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46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04"/>
    </row>
    <row r="68" spans="1:232" s="10" customFormat="1" ht="22.7" customHeight="1" thickBot="1" x14ac:dyDescent="0.25">
      <c r="A68" s="95" t="s">
        <v>249</v>
      </c>
      <c r="B68" s="173" t="s">
        <v>248</v>
      </c>
      <c r="C68" s="86">
        <f>SUM(C69:C76)</f>
        <v>266.39999999999998</v>
      </c>
      <c r="D68" s="87">
        <f t="shared" ref="D68:AB68" si="12">SUM(D69:D76)</f>
        <v>0</v>
      </c>
      <c r="E68" s="89">
        <f t="shared" si="12"/>
        <v>0</v>
      </c>
      <c r="F68" s="90">
        <f t="shared" si="12"/>
        <v>0</v>
      </c>
      <c r="G68" s="90">
        <f t="shared" si="12"/>
        <v>0</v>
      </c>
      <c r="H68" s="90">
        <f t="shared" si="12"/>
        <v>0</v>
      </c>
      <c r="I68" s="90">
        <f t="shared" si="12"/>
        <v>0</v>
      </c>
      <c r="J68" s="90">
        <f t="shared" si="12"/>
        <v>0</v>
      </c>
      <c r="K68" s="90">
        <f t="shared" si="12"/>
        <v>0</v>
      </c>
      <c r="L68" s="90">
        <f t="shared" si="12"/>
        <v>0</v>
      </c>
      <c r="M68" s="90">
        <f t="shared" si="12"/>
        <v>0</v>
      </c>
      <c r="N68" s="90">
        <f t="shared" si="12"/>
        <v>0</v>
      </c>
      <c r="O68" s="90">
        <f t="shared" si="12"/>
        <v>0</v>
      </c>
      <c r="P68" s="90">
        <f t="shared" si="12"/>
        <v>0</v>
      </c>
      <c r="Q68" s="91">
        <f t="shared" si="12"/>
        <v>0</v>
      </c>
      <c r="R68" s="91">
        <f t="shared" si="12"/>
        <v>0</v>
      </c>
      <c r="S68" s="91">
        <f t="shared" si="12"/>
        <v>0</v>
      </c>
      <c r="T68" s="91">
        <f t="shared" si="12"/>
        <v>0</v>
      </c>
      <c r="U68" s="91">
        <f t="shared" si="12"/>
        <v>0</v>
      </c>
      <c r="V68" s="91">
        <f t="shared" si="12"/>
        <v>0</v>
      </c>
      <c r="W68" s="91">
        <f t="shared" si="12"/>
        <v>0</v>
      </c>
      <c r="X68" s="91">
        <f t="shared" si="12"/>
        <v>0</v>
      </c>
      <c r="Y68" s="91">
        <f t="shared" si="12"/>
        <v>0</v>
      </c>
      <c r="Z68" s="91">
        <f t="shared" si="12"/>
        <v>0</v>
      </c>
      <c r="AA68" s="91">
        <f t="shared" si="12"/>
        <v>0</v>
      </c>
      <c r="AB68" s="134">
        <f t="shared" si="12"/>
        <v>0</v>
      </c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</row>
    <row r="69" spans="1:232" ht="15" customHeight="1" x14ac:dyDescent="0.2">
      <c r="A69" s="262" t="s">
        <v>109</v>
      </c>
      <c r="B69" s="174" t="s">
        <v>213</v>
      </c>
      <c r="C69" s="83"/>
      <c r="D69" s="85">
        <f t="shared" si="3"/>
        <v>0</v>
      </c>
      <c r="E69" s="77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77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186"/>
    </row>
    <row r="70" spans="1:232" ht="15" customHeight="1" x14ac:dyDescent="0.2">
      <c r="A70" s="255" t="s">
        <v>37</v>
      </c>
      <c r="B70" s="171" t="s">
        <v>214</v>
      </c>
      <c r="C70" s="71"/>
      <c r="D70" s="14">
        <f t="shared" si="3"/>
        <v>0</v>
      </c>
      <c r="E70" s="70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0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187"/>
    </row>
    <row r="71" spans="1:232" ht="15" customHeight="1" x14ac:dyDescent="0.2">
      <c r="A71" s="255" t="s">
        <v>74</v>
      </c>
      <c r="B71" s="171" t="s">
        <v>215</v>
      </c>
      <c r="C71" s="71"/>
      <c r="D71" s="14">
        <f t="shared" si="3"/>
        <v>0</v>
      </c>
      <c r="E71" s="70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0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187"/>
    </row>
    <row r="72" spans="1:232" ht="27" customHeight="1" x14ac:dyDescent="0.2">
      <c r="A72" s="255" t="s">
        <v>276</v>
      </c>
      <c r="B72" s="171" t="s">
        <v>216</v>
      </c>
      <c r="C72" s="71"/>
      <c r="D72" s="14">
        <f t="shared" si="3"/>
        <v>0</v>
      </c>
      <c r="E72" s="70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0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187"/>
    </row>
    <row r="73" spans="1:232" ht="25.35" customHeight="1" x14ac:dyDescent="0.2">
      <c r="A73" s="255" t="s">
        <v>21</v>
      </c>
      <c r="B73" s="171" t="s">
        <v>217</v>
      </c>
      <c r="C73" s="3"/>
      <c r="D73" s="14">
        <f t="shared" si="3"/>
        <v>0</v>
      </c>
      <c r="E73" s="54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32"/>
      <c r="R73" s="3"/>
      <c r="S73" s="3"/>
      <c r="T73" s="3"/>
      <c r="U73" s="3"/>
      <c r="V73" s="3"/>
      <c r="W73" s="3"/>
      <c r="X73" s="3"/>
      <c r="Y73" s="3"/>
      <c r="Z73" s="3"/>
      <c r="AA73" s="3"/>
      <c r="AB73" s="105"/>
    </row>
    <row r="74" spans="1:232" ht="15" customHeight="1" x14ac:dyDescent="0.2">
      <c r="A74" s="255" t="s">
        <v>77</v>
      </c>
      <c r="B74" s="171" t="s">
        <v>218</v>
      </c>
      <c r="C74" s="3"/>
      <c r="D74" s="14">
        <f t="shared" si="3"/>
        <v>0</v>
      </c>
      <c r="E74" s="54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32"/>
      <c r="R74" s="3"/>
      <c r="S74" s="3"/>
      <c r="T74" s="3"/>
      <c r="U74" s="3"/>
      <c r="V74" s="3"/>
      <c r="W74" s="3"/>
      <c r="X74" s="3"/>
      <c r="Y74" s="3"/>
      <c r="Z74" s="3"/>
      <c r="AA74" s="3"/>
      <c r="AB74" s="105"/>
    </row>
    <row r="75" spans="1:232" ht="15" customHeight="1" x14ac:dyDescent="0.2">
      <c r="A75" s="255" t="s">
        <v>277</v>
      </c>
      <c r="B75" s="171" t="s">
        <v>219</v>
      </c>
      <c r="C75" s="3"/>
      <c r="D75" s="14">
        <f t="shared" si="3"/>
        <v>0</v>
      </c>
      <c r="E75" s="54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32"/>
      <c r="R75" s="3"/>
      <c r="S75" s="3"/>
      <c r="T75" s="3"/>
      <c r="U75" s="3"/>
      <c r="V75" s="3"/>
      <c r="W75" s="3"/>
      <c r="X75" s="3"/>
      <c r="Y75" s="3"/>
      <c r="Z75" s="3"/>
      <c r="AA75" s="3"/>
      <c r="AB75" s="105"/>
    </row>
    <row r="76" spans="1:232" ht="15" customHeight="1" x14ac:dyDescent="0.2">
      <c r="A76" s="255" t="s">
        <v>100</v>
      </c>
      <c r="B76" s="171" t="s">
        <v>220</v>
      </c>
      <c r="C76" s="3">
        <v>266.39999999999998</v>
      </c>
      <c r="D76" s="14">
        <f t="shared" si="3"/>
        <v>0</v>
      </c>
      <c r="E76" s="54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32"/>
      <c r="R76" s="3"/>
      <c r="S76" s="3"/>
      <c r="T76" s="3"/>
      <c r="U76" s="3"/>
      <c r="V76" s="3"/>
      <c r="W76" s="3"/>
      <c r="X76" s="3"/>
      <c r="Y76" s="3"/>
      <c r="Z76" s="3"/>
      <c r="AA76" s="3"/>
      <c r="AB76" s="105"/>
    </row>
    <row r="77" spans="1:232" ht="15" customHeight="1" thickBot="1" x14ac:dyDescent="0.25">
      <c r="A77" s="276"/>
      <c r="B77" s="180"/>
      <c r="C77" s="30"/>
      <c r="D77" s="185"/>
      <c r="E77" s="164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65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166"/>
    </row>
    <row r="78" spans="1:232" s="346" customFormat="1" ht="28.35" customHeight="1" thickBot="1" x14ac:dyDescent="0.25">
      <c r="A78" s="121" t="s">
        <v>15</v>
      </c>
      <c r="B78" s="173"/>
      <c r="C78" s="86">
        <f>C79+C82+C88+C89+C93+C94+C96+C97</f>
        <v>0</v>
      </c>
      <c r="D78" s="87">
        <f>SUM(Q78:AB78)</f>
        <v>388.40000000000003</v>
      </c>
      <c r="E78" s="89">
        <f t="shared" ref="E78:P78" si="13">E79+E82+E88+E93+E94+E95+E96+E97</f>
        <v>0</v>
      </c>
      <c r="F78" s="90">
        <f t="shared" si="13"/>
        <v>0</v>
      </c>
      <c r="G78" s="90">
        <f t="shared" si="13"/>
        <v>0</v>
      </c>
      <c r="H78" s="90">
        <f t="shared" si="13"/>
        <v>0</v>
      </c>
      <c r="I78" s="90">
        <f t="shared" si="13"/>
        <v>0</v>
      </c>
      <c r="J78" s="90">
        <f t="shared" si="13"/>
        <v>0</v>
      </c>
      <c r="K78" s="90">
        <f t="shared" si="13"/>
        <v>0</v>
      </c>
      <c r="L78" s="90">
        <f t="shared" si="13"/>
        <v>0</v>
      </c>
      <c r="M78" s="90">
        <f t="shared" si="13"/>
        <v>0</v>
      </c>
      <c r="N78" s="90">
        <f t="shared" si="13"/>
        <v>0</v>
      </c>
      <c r="O78" s="90">
        <f t="shared" si="13"/>
        <v>0</v>
      </c>
      <c r="P78" s="90">
        <f t="shared" si="13"/>
        <v>0</v>
      </c>
      <c r="Q78" s="91">
        <f>Q79+Q82+Q88+Q89+Q93+Q94+Q96+Q97</f>
        <v>0</v>
      </c>
      <c r="R78" s="86">
        <f t="shared" ref="R78:AB78" si="14">R79+R82+R88+R89+R93+R94+R96+R97</f>
        <v>0</v>
      </c>
      <c r="S78" s="86">
        <f t="shared" si="14"/>
        <v>0</v>
      </c>
      <c r="T78" s="86">
        <f t="shared" si="14"/>
        <v>0</v>
      </c>
      <c r="U78" s="86">
        <f t="shared" si="14"/>
        <v>0</v>
      </c>
      <c r="V78" s="86">
        <f t="shared" si="14"/>
        <v>0</v>
      </c>
      <c r="W78" s="86">
        <f>W79+W82+W88+W89+W93+W94+W96+W97</f>
        <v>0</v>
      </c>
      <c r="X78" s="86"/>
      <c r="Y78" s="86">
        <f t="shared" si="14"/>
        <v>0</v>
      </c>
      <c r="Z78" s="86">
        <f t="shared" si="14"/>
        <v>388.40000000000003</v>
      </c>
      <c r="AA78" s="86">
        <f t="shared" si="14"/>
        <v>0</v>
      </c>
      <c r="AB78" s="92">
        <f t="shared" si="14"/>
        <v>0</v>
      </c>
      <c r="AC78" s="4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</row>
    <row r="79" spans="1:232" s="346" customFormat="1" ht="27.75" customHeight="1" thickBot="1" x14ac:dyDescent="0.25">
      <c r="A79" s="95" t="s">
        <v>47</v>
      </c>
      <c r="B79" s="176" t="s">
        <v>130</v>
      </c>
      <c r="C79" s="86">
        <f>SUM(C80:C81)</f>
        <v>0</v>
      </c>
      <c r="D79" s="87">
        <f t="shared" ref="D79:AB79" si="15">SUM(D80:D81)</f>
        <v>388.40000000000003</v>
      </c>
      <c r="E79" s="89">
        <f t="shared" si="15"/>
        <v>0</v>
      </c>
      <c r="F79" s="90">
        <f t="shared" si="15"/>
        <v>0</v>
      </c>
      <c r="G79" s="90">
        <f t="shared" si="15"/>
        <v>0</v>
      </c>
      <c r="H79" s="90">
        <f t="shared" si="15"/>
        <v>0</v>
      </c>
      <c r="I79" s="90">
        <f t="shared" si="15"/>
        <v>0</v>
      </c>
      <c r="J79" s="90">
        <f t="shared" si="15"/>
        <v>0</v>
      </c>
      <c r="K79" s="90">
        <f t="shared" si="15"/>
        <v>0</v>
      </c>
      <c r="L79" s="90">
        <f t="shared" si="15"/>
        <v>0</v>
      </c>
      <c r="M79" s="90">
        <f t="shared" si="15"/>
        <v>0</v>
      </c>
      <c r="N79" s="90">
        <f t="shared" si="15"/>
        <v>0</v>
      </c>
      <c r="O79" s="90">
        <f t="shared" si="15"/>
        <v>0</v>
      </c>
      <c r="P79" s="90">
        <f t="shared" si="15"/>
        <v>0</v>
      </c>
      <c r="Q79" s="91">
        <f t="shared" si="15"/>
        <v>0</v>
      </c>
      <c r="R79" s="86">
        <f t="shared" si="15"/>
        <v>0</v>
      </c>
      <c r="S79" s="86">
        <f t="shared" si="15"/>
        <v>0</v>
      </c>
      <c r="T79" s="86">
        <f t="shared" si="15"/>
        <v>0</v>
      </c>
      <c r="U79" s="86">
        <f t="shared" si="15"/>
        <v>0</v>
      </c>
      <c r="V79" s="86">
        <f t="shared" si="15"/>
        <v>0</v>
      </c>
      <c r="W79" s="86">
        <f>SUM(W80:W81)</f>
        <v>0</v>
      </c>
      <c r="X79" s="86">
        <f>SUM(X80:X81)</f>
        <v>0</v>
      </c>
      <c r="Y79" s="86">
        <f t="shared" si="15"/>
        <v>0</v>
      </c>
      <c r="Z79" s="86">
        <f t="shared" si="15"/>
        <v>388.40000000000003</v>
      </c>
      <c r="AA79" s="86">
        <f t="shared" si="15"/>
        <v>0</v>
      </c>
      <c r="AB79" s="92">
        <f t="shared" si="15"/>
        <v>0</v>
      </c>
      <c r="AC79" s="4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</row>
    <row r="80" spans="1:232" ht="27" customHeight="1" x14ac:dyDescent="0.2">
      <c r="A80" s="262" t="s">
        <v>58</v>
      </c>
      <c r="B80" s="174" t="s">
        <v>128</v>
      </c>
      <c r="C80" s="16"/>
      <c r="D80" s="85">
        <f t="shared" si="3"/>
        <v>388.40000000000003</v>
      </c>
      <c r="E80" s="68"/>
      <c r="F80" s="65"/>
      <c r="G80" s="64"/>
      <c r="H80" s="65"/>
      <c r="I80" s="65"/>
      <c r="J80" s="65"/>
      <c r="K80" s="122"/>
      <c r="L80" s="65"/>
      <c r="M80" s="68"/>
      <c r="N80" s="65"/>
      <c r="O80" s="64"/>
      <c r="P80" s="64"/>
      <c r="Q80" s="410">
        <f>Q31*0.04</f>
        <v>0</v>
      </c>
      <c r="R80" s="411">
        <f>R31*0.05</f>
        <v>0</v>
      </c>
      <c r="S80" s="412"/>
      <c r="T80" s="411">
        <f t="shared" ref="T80" si="16">T31*0.04</f>
        <v>0</v>
      </c>
      <c r="U80" s="411">
        <f>U31*0.05</f>
        <v>0</v>
      </c>
      <c r="V80" s="411">
        <f>V31*0.025</f>
        <v>0</v>
      </c>
      <c r="W80" s="413">
        <f>W31*0.05</f>
        <v>0</v>
      </c>
      <c r="X80" s="411"/>
      <c r="Y80" s="410">
        <f>Y31*0.04</f>
        <v>0</v>
      </c>
      <c r="Z80" s="411">
        <f>Z31*0.05</f>
        <v>388.40000000000003</v>
      </c>
      <c r="AA80" s="412"/>
      <c r="AB80" s="414"/>
      <c r="AC80" s="260"/>
    </row>
    <row r="81" spans="1:232" ht="26.45" customHeight="1" thickBot="1" x14ac:dyDescent="0.25">
      <c r="A81" s="256" t="s">
        <v>29</v>
      </c>
      <c r="B81" s="172" t="s">
        <v>129</v>
      </c>
      <c r="C81" s="15"/>
      <c r="D81" s="84">
        <f t="shared" si="3"/>
        <v>0</v>
      </c>
      <c r="E81" s="69"/>
      <c r="F81" s="58"/>
      <c r="G81" s="62"/>
      <c r="H81" s="58"/>
      <c r="I81" s="58"/>
      <c r="J81" s="58"/>
      <c r="K81" s="125"/>
      <c r="L81" s="58"/>
      <c r="M81" s="69"/>
      <c r="N81" s="58"/>
      <c r="O81" s="62"/>
      <c r="P81" s="62"/>
      <c r="Q81" s="415">
        <f>Q32*0.04</f>
        <v>0</v>
      </c>
      <c r="R81" s="416">
        <f>R32*0.05</f>
        <v>0</v>
      </c>
      <c r="S81" s="417"/>
      <c r="T81" s="416">
        <f t="shared" ref="T81:Y81" si="17">T32*0.04</f>
        <v>0</v>
      </c>
      <c r="U81" s="416">
        <f>U32*0.05</f>
        <v>0</v>
      </c>
      <c r="V81" s="416">
        <f>V32*0.025</f>
        <v>0</v>
      </c>
      <c r="W81" s="418">
        <f>W32*0.05</f>
        <v>0</v>
      </c>
      <c r="X81" s="416"/>
      <c r="Y81" s="415">
        <f t="shared" si="17"/>
        <v>0</v>
      </c>
      <c r="Z81" s="416">
        <f>Z32*0.05</f>
        <v>0</v>
      </c>
      <c r="AA81" s="417"/>
      <c r="AB81" s="419"/>
      <c r="AC81" s="260"/>
    </row>
    <row r="82" spans="1:232" s="346" customFormat="1" ht="25.5" customHeight="1" thickBot="1" x14ac:dyDescent="0.25">
      <c r="A82" s="95" t="s">
        <v>19</v>
      </c>
      <c r="B82" s="176" t="s">
        <v>139</v>
      </c>
      <c r="C82" s="86">
        <f>SUM(C83:C87)</f>
        <v>0</v>
      </c>
      <c r="D82" s="87">
        <f t="shared" ref="D82:AB82" si="18">SUM(D83:D87)</f>
        <v>0</v>
      </c>
      <c r="E82" s="89">
        <f t="shared" si="18"/>
        <v>0</v>
      </c>
      <c r="F82" s="90">
        <f t="shared" si="18"/>
        <v>0</v>
      </c>
      <c r="G82" s="90">
        <f t="shared" si="18"/>
        <v>0</v>
      </c>
      <c r="H82" s="90">
        <f t="shared" si="18"/>
        <v>0</v>
      </c>
      <c r="I82" s="90">
        <f t="shared" si="18"/>
        <v>0</v>
      </c>
      <c r="J82" s="90">
        <f t="shared" si="18"/>
        <v>0</v>
      </c>
      <c r="K82" s="90">
        <f t="shared" si="18"/>
        <v>0</v>
      </c>
      <c r="L82" s="90">
        <f t="shared" si="18"/>
        <v>0</v>
      </c>
      <c r="M82" s="90">
        <f t="shared" si="18"/>
        <v>0</v>
      </c>
      <c r="N82" s="90">
        <f t="shared" si="18"/>
        <v>0</v>
      </c>
      <c r="O82" s="90">
        <f t="shared" si="18"/>
        <v>0</v>
      </c>
      <c r="P82" s="90">
        <f t="shared" si="18"/>
        <v>0</v>
      </c>
      <c r="Q82" s="91">
        <f>SUM(Q83:Q87)</f>
        <v>0</v>
      </c>
      <c r="R82" s="86">
        <f t="shared" si="18"/>
        <v>0</v>
      </c>
      <c r="S82" s="86">
        <f t="shared" si="18"/>
        <v>0</v>
      </c>
      <c r="T82" s="86">
        <f t="shared" si="18"/>
        <v>0</v>
      </c>
      <c r="U82" s="86">
        <f t="shared" si="18"/>
        <v>0</v>
      </c>
      <c r="V82" s="86">
        <f t="shared" si="18"/>
        <v>0</v>
      </c>
      <c r="W82" s="86">
        <f t="shared" si="18"/>
        <v>0</v>
      </c>
      <c r="X82" s="86"/>
      <c r="Y82" s="86">
        <f t="shared" si="18"/>
        <v>0</v>
      </c>
      <c r="Z82" s="86">
        <f t="shared" si="18"/>
        <v>0</v>
      </c>
      <c r="AA82" s="86">
        <f t="shared" si="18"/>
        <v>0</v>
      </c>
      <c r="AB82" s="92">
        <f t="shared" si="18"/>
        <v>0</v>
      </c>
      <c r="AC82" s="4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</row>
    <row r="83" spans="1:232" ht="19.7" customHeight="1" x14ac:dyDescent="0.2">
      <c r="A83" s="279" t="s">
        <v>97</v>
      </c>
      <c r="B83" s="174" t="s">
        <v>140</v>
      </c>
      <c r="C83" s="16"/>
      <c r="D83" s="85">
        <f t="shared" si="3"/>
        <v>0</v>
      </c>
      <c r="E83" s="68"/>
      <c r="F83" s="65"/>
      <c r="G83" s="64"/>
      <c r="H83" s="65"/>
      <c r="I83" s="65"/>
      <c r="J83" s="126"/>
      <c r="K83" s="127"/>
      <c r="L83" s="65"/>
      <c r="M83" s="68"/>
      <c r="N83" s="65"/>
      <c r="O83" s="64"/>
      <c r="P83" s="64"/>
      <c r="Q83" s="410">
        <f>Q34*0.04</f>
        <v>0</v>
      </c>
      <c r="R83" s="410">
        <f>R34*0.05</f>
        <v>0</v>
      </c>
      <c r="S83" s="410"/>
      <c r="T83" s="410">
        <f t="shared" ref="T83" si="19">T34*0.04</f>
        <v>0</v>
      </c>
      <c r="U83" s="410">
        <f>U34*0.05</f>
        <v>0</v>
      </c>
      <c r="V83" s="410">
        <f>V34*0.025</f>
        <v>0</v>
      </c>
      <c r="W83" s="410">
        <f>W34*0.05</f>
        <v>0</v>
      </c>
      <c r="X83" s="410"/>
      <c r="Y83" s="410"/>
      <c r="Z83" s="410">
        <f>Z34*0.05</f>
        <v>0</v>
      </c>
      <c r="AA83" s="410"/>
      <c r="AB83" s="410"/>
      <c r="AC83" s="260"/>
    </row>
    <row r="84" spans="1:232" ht="27" customHeight="1" x14ac:dyDescent="0.2">
      <c r="A84" s="266" t="s">
        <v>278</v>
      </c>
      <c r="B84" s="171" t="s">
        <v>142</v>
      </c>
      <c r="C84" s="3"/>
      <c r="D84" s="14">
        <f>SUM(Q84:AB84)</f>
        <v>0</v>
      </c>
      <c r="E84" s="56"/>
      <c r="F84" s="57"/>
      <c r="G84" s="59"/>
      <c r="H84" s="57"/>
      <c r="I84" s="60"/>
      <c r="J84" s="57"/>
      <c r="K84" s="63"/>
      <c r="L84" s="57"/>
      <c r="M84" s="56"/>
      <c r="N84" s="57"/>
      <c r="O84" s="59"/>
      <c r="P84" s="59"/>
      <c r="Q84" s="410">
        <f>Q35*0.04</f>
        <v>0</v>
      </c>
      <c r="R84" s="410">
        <f>R35*0.05</f>
        <v>0</v>
      </c>
      <c r="S84" s="420"/>
      <c r="T84" s="410">
        <f>T35*0.04</f>
        <v>0</v>
      </c>
      <c r="U84" s="410">
        <f>U35*0.05</f>
        <v>0</v>
      </c>
      <c r="V84" s="410">
        <f>V35*0.025</f>
        <v>0</v>
      </c>
      <c r="W84" s="410"/>
      <c r="X84" s="410"/>
      <c r="Y84" s="410"/>
      <c r="Z84" s="410">
        <f>Z35*0.025</f>
        <v>0</v>
      </c>
      <c r="AA84" s="420"/>
      <c r="AB84" s="421"/>
      <c r="AC84" s="260"/>
    </row>
    <row r="85" spans="1:232" ht="27" customHeight="1" x14ac:dyDescent="0.2">
      <c r="A85" s="266" t="s">
        <v>141</v>
      </c>
      <c r="B85" s="171" t="s">
        <v>143</v>
      </c>
      <c r="C85" s="3"/>
      <c r="D85" s="14">
        <f t="shared" si="3"/>
        <v>0</v>
      </c>
      <c r="E85" s="56"/>
      <c r="F85" s="57"/>
      <c r="G85" s="59"/>
      <c r="H85" s="57"/>
      <c r="I85" s="60"/>
      <c r="J85" s="65"/>
      <c r="K85" s="63"/>
      <c r="L85" s="57"/>
      <c r="M85" s="56"/>
      <c r="N85" s="57"/>
      <c r="O85" s="59"/>
      <c r="P85" s="59"/>
      <c r="Q85" s="410"/>
      <c r="R85" s="410"/>
      <c r="S85" s="420"/>
      <c r="T85" s="410"/>
      <c r="U85" s="410"/>
      <c r="V85" s="410">
        <f>V36*0.025</f>
        <v>0</v>
      </c>
      <c r="W85" s="410">
        <f>W36*0.025</f>
        <v>0</v>
      </c>
      <c r="X85" s="410"/>
      <c r="Y85" s="410"/>
      <c r="Z85" s="410">
        <f>Z36*0.02</f>
        <v>0</v>
      </c>
      <c r="AA85" s="420"/>
      <c r="AB85" s="421"/>
      <c r="AC85" s="260"/>
    </row>
    <row r="86" spans="1:232" ht="25.7" customHeight="1" x14ac:dyDescent="0.2">
      <c r="A86" s="266" t="s">
        <v>106</v>
      </c>
      <c r="B86" s="171" t="s">
        <v>144</v>
      </c>
      <c r="C86" s="3"/>
      <c r="D86" s="14">
        <f t="shared" si="3"/>
        <v>0</v>
      </c>
      <c r="E86" s="56"/>
      <c r="F86" s="57"/>
      <c r="G86" s="59"/>
      <c r="H86" s="57"/>
      <c r="I86" s="57"/>
      <c r="J86" s="64"/>
      <c r="K86" s="60"/>
      <c r="L86" s="57"/>
      <c r="M86" s="56"/>
      <c r="N86" s="57"/>
      <c r="O86" s="59"/>
      <c r="P86" s="59"/>
      <c r="Q86" s="410">
        <f>Q37*0.04</f>
        <v>0</v>
      </c>
      <c r="R86" s="410">
        <f>R37*0.05</f>
        <v>0</v>
      </c>
      <c r="S86" s="420"/>
      <c r="T86" s="410">
        <f t="shared" ref="T86" si="20">T37*0.04</f>
        <v>0</v>
      </c>
      <c r="U86" s="410">
        <f t="shared" ref="U86:U87" si="21">U37*0.05</f>
        <v>0</v>
      </c>
      <c r="V86" s="410">
        <f>V37*0.025</f>
        <v>0</v>
      </c>
      <c r="W86" s="410">
        <f t="shared" ref="W86:W87" si="22">W37*0.05</f>
        <v>0</v>
      </c>
      <c r="X86" s="410"/>
      <c r="Y86" s="410"/>
      <c r="Z86" s="410">
        <f t="shared" ref="Z86:Z87" si="23">Z37*0.05</f>
        <v>0</v>
      </c>
      <c r="AA86" s="420"/>
      <c r="AB86" s="421"/>
      <c r="AC86" s="260"/>
    </row>
    <row r="87" spans="1:232" ht="25.7" customHeight="1" thickBot="1" x14ac:dyDescent="0.25">
      <c r="A87" s="280" t="s">
        <v>41</v>
      </c>
      <c r="B87" s="171" t="s">
        <v>145</v>
      </c>
      <c r="C87" s="3"/>
      <c r="D87" s="14">
        <f t="shared" si="3"/>
        <v>0</v>
      </c>
      <c r="E87" s="57"/>
      <c r="F87" s="57"/>
      <c r="G87" s="59"/>
      <c r="H87" s="57"/>
      <c r="I87" s="57"/>
      <c r="J87" s="59"/>
      <c r="K87" s="57"/>
      <c r="L87" s="57"/>
      <c r="M87" s="57"/>
      <c r="N87" s="57"/>
      <c r="O87" s="59"/>
      <c r="P87" s="59"/>
      <c r="Q87" s="410">
        <f t="shared" ref="Q87" si="24">Q38*0.04</f>
        <v>0</v>
      </c>
      <c r="R87" s="410">
        <f t="shared" ref="R87" si="25">R38*0.05</f>
        <v>0</v>
      </c>
      <c r="S87" s="420"/>
      <c r="T87" s="410">
        <f t="shared" ref="T87" si="26">T38*0.04</f>
        <v>0</v>
      </c>
      <c r="U87" s="410">
        <f t="shared" si="21"/>
        <v>0</v>
      </c>
      <c r="V87" s="410">
        <f>V38*0.025</f>
        <v>0</v>
      </c>
      <c r="W87" s="410">
        <f t="shared" si="22"/>
        <v>0</v>
      </c>
      <c r="X87" s="410"/>
      <c r="Y87" s="410"/>
      <c r="Z87" s="410">
        <f t="shared" si="23"/>
        <v>0</v>
      </c>
      <c r="AA87" s="420"/>
      <c r="AB87" s="420"/>
      <c r="AC87" s="260"/>
    </row>
    <row r="88" spans="1:232" s="346" customFormat="1" ht="26.45" customHeight="1" thickBot="1" x14ac:dyDescent="0.25">
      <c r="A88" s="95" t="s">
        <v>401</v>
      </c>
      <c r="B88" s="176" t="s">
        <v>146</v>
      </c>
      <c r="C88" s="86"/>
      <c r="D88" s="87">
        <f t="shared" si="3"/>
        <v>0</v>
      </c>
      <c r="E88" s="89"/>
      <c r="F88" s="90"/>
      <c r="G88" s="90"/>
      <c r="H88" s="90"/>
      <c r="I88" s="90"/>
      <c r="J88" s="90"/>
      <c r="K88" s="90"/>
      <c r="L88" s="90"/>
      <c r="M88" s="90"/>
      <c r="N88" s="90"/>
      <c r="O88" s="347"/>
      <c r="P88" s="348"/>
      <c r="Q88" s="91">
        <f>Q36*0.02</f>
        <v>0</v>
      </c>
      <c r="R88" s="91">
        <f>R36*0.025</f>
        <v>0</v>
      </c>
      <c r="S88" s="91">
        <f t="shared" ref="S88" si="27">S36*0.02</f>
        <v>0</v>
      </c>
      <c r="T88" s="91">
        <f>T36*0.02</f>
        <v>0</v>
      </c>
      <c r="U88" s="91">
        <f>U36*0.025</f>
        <v>0</v>
      </c>
      <c r="V88" s="91">
        <f>V36*0.025+V82+V79+V97</f>
        <v>0</v>
      </c>
      <c r="W88" s="91"/>
      <c r="X88" s="91"/>
      <c r="Y88" s="91">
        <f>Y36*0.02</f>
        <v>0</v>
      </c>
      <c r="Z88" s="91">
        <f>Z36*0.025</f>
        <v>0</v>
      </c>
      <c r="AA88" s="349"/>
      <c r="AB88" s="350"/>
      <c r="AC88" s="4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</row>
    <row r="89" spans="1:232" s="346" customFormat="1" ht="25.7" customHeight="1" thickBot="1" x14ac:dyDescent="0.25">
      <c r="A89" s="163" t="s">
        <v>107</v>
      </c>
      <c r="B89" s="351" t="s">
        <v>153</v>
      </c>
      <c r="C89" s="352">
        <f>SUM(C90:C92)</f>
        <v>0</v>
      </c>
      <c r="D89" s="156">
        <f t="shared" ref="D89:AB89" si="28">SUM(D90:D92)</f>
        <v>0</v>
      </c>
      <c r="E89" s="123">
        <f t="shared" si="28"/>
        <v>0</v>
      </c>
      <c r="F89" s="124">
        <f t="shared" si="28"/>
        <v>0</v>
      </c>
      <c r="G89" s="124">
        <f t="shared" si="28"/>
        <v>0</v>
      </c>
      <c r="H89" s="124">
        <f t="shared" si="28"/>
        <v>0</v>
      </c>
      <c r="I89" s="124">
        <f t="shared" si="28"/>
        <v>0</v>
      </c>
      <c r="J89" s="124">
        <f t="shared" si="28"/>
        <v>0</v>
      </c>
      <c r="K89" s="124">
        <f t="shared" si="28"/>
        <v>0</v>
      </c>
      <c r="L89" s="124">
        <f t="shared" si="28"/>
        <v>0</v>
      </c>
      <c r="M89" s="124">
        <f t="shared" si="28"/>
        <v>0</v>
      </c>
      <c r="N89" s="124">
        <f t="shared" si="28"/>
        <v>0</v>
      </c>
      <c r="O89" s="124">
        <f t="shared" si="28"/>
        <v>0</v>
      </c>
      <c r="P89" s="124">
        <f t="shared" si="28"/>
        <v>0</v>
      </c>
      <c r="Q89" s="353">
        <f t="shared" si="28"/>
        <v>0</v>
      </c>
      <c r="R89" s="352">
        <f t="shared" si="28"/>
        <v>0</v>
      </c>
      <c r="S89" s="352">
        <f t="shared" si="28"/>
        <v>0</v>
      </c>
      <c r="T89" s="352">
        <f t="shared" si="28"/>
        <v>0</v>
      </c>
      <c r="U89" s="352">
        <f t="shared" si="28"/>
        <v>0</v>
      </c>
      <c r="V89" s="352">
        <f t="shared" si="28"/>
        <v>0</v>
      </c>
      <c r="W89" s="352">
        <f t="shared" si="28"/>
        <v>0</v>
      </c>
      <c r="X89" s="352"/>
      <c r="Y89" s="352">
        <f t="shared" si="28"/>
        <v>0</v>
      </c>
      <c r="Z89" s="352">
        <f t="shared" si="28"/>
        <v>0</v>
      </c>
      <c r="AA89" s="352">
        <f t="shared" si="28"/>
        <v>0</v>
      </c>
      <c r="AB89" s="354">
        <f t="shared" si="28"/>
        <v>0</v>
      </c>
      <c r="AC89" s="4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</row>
    <row r="90" spans="1:232" ht="19.350000000000001" customHeight="1" x14ac:dyDescent="0.2">
      <c r="A90" s="262" t="s">
        <v>78</v>
      </c>
      <c r="B90" s="174" t="s">
        <v>154</v>
      </c>
      <c r="C90" s="16"/>
      <c r="D90" s="85">
        <f t="shared" si="3"/>
        <v>0</v>
      </c>
      <c r="E90" s="128"/>
      <c r="F90" s="64"/>
      <c r="G90" s="65"/>
      <c r="H90" s="64"/>
      <c r="I90" s="64"/>
      <c r="J90" s="64"/>
      <c r="K90" s="64"/>
      <c r="L90" s="64"/>
      <c r="M90" s="64"/>
      <c r="N90" s="64"/>
      <c r="O90" s="64"/>
      <c r="P90" s="64"/>
      <c r="Q90" s="422"/>
      <c r="R90" s="412"/>
      <c r="S90" s="423">
        <f>S40*0.02</f>
        <v>0</v>
      </c>
      <c r="T90" s="412"/>
      <c r="U90" s="412"/>
      <c r="V90" s="412"/>
      <c r="W90" s="412"/>
      <c r="X90" s="412"/>
      <c r="Y90" s="412"/>
      <c r="Z90" s="412"/>
      <c r="AA90" s="412"/>
      <c r="AB90" s="414"/>
      <c r="AC90" s="260"/>
    </row>
    <row r="91" spans="1:232" ht="19.350000000000001" customHeight="1" x14ac:dyDescent="0.2">
      <c r="A91" s="255" t="s">
        <v>91</v>
      </c>
      <c r="B91" s="171" t="s">
        <v>155</v>
      </c>
      <c r="C91" s="3"/>
      <c r="D91" s="14">
        <f t="shared" si="3"/>
        <v>0</v>
      </c>
      <c r="E91" s="66"/>
      <c r="F91" s="59"/>
      <c r="G91" s="57"/>
      <c r="H91" s="59"/>
      <c r="I91" s="59"/>
      <c r="J91" s="59"/>
      <c r="K91" s="59"/>
      <c r="L91" s="59"/>
      <c r="M91" s="59"/>
      <c r="N91" s="59"/>
      <c r="O91" s="59"/>
      <c r="P91" s="59"/>
      <c r="Q91" s="424"/>
      <c r="R91" s="420"/>
      <c r="S91" s="423">
        <f t="shared" ref="S91" si="29">S41*0.02</f>
        <v>0</v>
      </c>
      <c r="T91" s="420"/>
      <c r="U91" s="420"/>
      <c r="V91" s="420"/>
      <c r="W91" s="420"/>
      <c r="X91" s="420"/>
      <c r="Y91" s="420"/>
      <c r="Z91" s="420"/>
      <c r="AA91" s="420"/>
      <c r="AB91" s="421"/>
      <c r="AC91" s="260"/>
    </row>
    <row r="92" spans="1:232" ht="26.45" customHeight="1" thickBot="1" x14ac:dyDescent="0.25">
      <c r="A92" s="256" t="s">
        <v>46</v>
      </c>
      <c r="B92" s="172" t="s">
        <v>156</v>
      </c>
      <c r="C92" s="15"/>
      <c r="D92" s="84">
        <f t="shared" si="3"/>
        <v>0</v>
      </c>
      <c r="E92" s="67"/>
      <c r="F92" s="62"/>
      <c r="G92" s="58"/>
      <c r="H92" s="62"/>
      <c r="I92" s="62"/>
      <c r="J92" s="62"/>
      <c r="K92" s="62"/>
      <c r="L92" s="62"/>
      <c r="M92" s="62"/>
      <c r="N92" s="62"/>
      <c r="O92" s="62"/>
      <c r="P92" s="62"/>
      <c r="Q92" s="425"/>
      <c r="R92" s="417"/>
      <c r="S92" s="423">
        <f>S43*0.02</f>
        <v>0</v>
      </c>
      <c r="T92" s="417"/>
      <c r="U92" s="417"/>
      <c r="V92" s="417"/>
      <c r="W92" s="417"/>
      <c r="X92" s="417"/>
      <c r="Y92" s="417"/>
      <c r="Z92" s="417"/>
      <c r="AA92" s="417"/>
      <c r="AB92" s="419"/>
      <c r="AC92" s="260"/>
    </row>
    <row r="93" spans="1:232" s="346" customFormat="1" ht="26.45" customHeight="1" thickBot="1" x14ac:dyDescent="0.25">
      <c r="A93" s="95" t="s">
        <v>406</v>
      </c>
      <c r="B93" s="176" t="s">
        <v>222</v>
      </c>
      <c r="C93" s="86"/>
      <c r="D93" s="87">
        <f t="shared" si="3"/>
        <v>0</v>
      </c>
      <c r="E93" s="89"/>
      <c r="F93" s="90"/>
      <c r="G93" s="90"/>
      <c r="H93" s="90"/>
      <c r="I93" s="90"/>
      <c r="J93" s="90"/>
      <c r="K93" s="90"/>
      <c r="L93" s="90"/>
      <c r="M93" s="90"/>
      <c r="N93" s="90"/>
      <c r="O93" s="347"/>
      <c r="P93" s="348"/>
      <c r="Q93" s="99"/>
      <c r="R93" s="96"/>
      <c r="S93" s="96"/>
      <c r="T93" s="96"/>
      <c r="U93" s="96"/>
      <c r="V93" s="96"/>
      <c r="W93" s="96"/>
      <c r="X93" s="96"/>
      <c r="Y93" s="96"/>
      <c r="Z93" s="96"/>
      <c r="AA93" s="131"/>
      <c r="AB93" s="129"/>
      <c r="AC93" s="188" t="s">
        <v>427</v>
      </c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</row>
    <row r="94" spans="1:232" s="346" customFormat="1" ht="26.45" customHeight="1" thickBot="1" x14ac:dyDescent="0.25">
      <c r="A94" s="95" t="s">
        <v>439</v>
      </c>
      <c r="B94" s="176" t="s">
        <v>402</v>
      </c>
      <c r="C94" s="86"/>
      <c r="D94" s="87">
        <f t="shared" si="3"/>
        <v>0</v>
      </c>
      <c r="E94" s="89"/>
      <c r="F94" s="90"/>
      <c r="G94" s="348"/>
      <c r="H94" s="90"/>
      <c r="I94" s="90"/>
      <c r="J94" s="348"/>
      <c r="K94" s="355"/>
      <c r="L94" s="90"/>
      <c r="M94" s="89"/>
      <c r="N94" s="90"/>
      <c r="O94" s="348"/>
      <c r="P94" s="348"/>
      <c r="Q94" s="91"/>
      <c r="R94" s="86"/>
      <c r="S94" s="356"/>
      <c r="T94" s="86"/>
      <c r="U94" s="86"/>
      <c r="V94" s="356"/>
      <c r="W94" s="91">
        <f>W49*0.02</f>
        <v>0</v>
      </c>
      <c r="X94" s="86"/>
      <c r="Y94" s="91"/>
      <c r="Z94" s="86"/>
      <c r="AA94" s="356"/>
      <c r="AB94" s="350"/>
      <c r="AC94" s="4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</row>
    <row r="95" spans="1:232" s="346" customFormat="1" ht="26.45" customHeight="1" thickBot="1" x14ac:dyDescent="0.25">
      <c r="A95" s="130" t="s">
        <v>75</v>
      </c>
      <c r="B95" s="357" t="s">
        <v>403</v>
      </c>
      <c r="C95" s="39"/>
      <c r="D95" s="138">
        <f t="shared" ref="D95:D154" si="30">SUM(Q95:AB95)</f>
        <v>7.7680000000000007</v>
      </c>
      <c r="E95" s="78"/>
      <c r="F95" s="79"/>
      <c r="G95" s="358"/>
      <c r="H95" s="79"/>
      <c r="I95" s="79"/>
      <c r="J95" s="358"/>
      <c r="K95" s="79"/>
      <c r="L95" s="79"/>
      <c r="M95" s="79"/>
      <c r="N95" s="79"/>
      <c r="O95" s="358"/>
      <c r="P95" s="358"/>
      <c r="Q95" s="38">
        <f>(Q78-Q93-Q881)*0.02</f>
        <v>0</v>
      </c>
      <c r="R95" s="39">
        <f t="shared" ref="R95:Z95" si="31">(R78-R93-R881)*0.02</f>
        <v>0</v>
      </c>
      <c r="S95" s="39">
        <f t="shared" si="31"/>
        <v>0</v>
      </c>
      <c r="T95" s="39">
        <f t="shared" si="31"/>
        <v>0</v>
      </c>
      <c r="U95" s="39">
        <f t="shared" si="31"/>
        <v>0</v>
      </c>
      <c r="V95" s="39"/>
      <c r="W95" s="39">
        <f t="shared" si="31"/>
        <v>0</v>
      </c>
      <c r="X95" s="39">
        <f>(X78-X93-X881)*0.02</f>
        <v>0</v>
      </c>
      <c r="Y95" s="39">
        <f t="shared" si="31"/>
        <v>0</v>
      </c>
      <c r="Z95" s="39">
        <f t="shared" si="31"/>
        <v>7.7680000000000007</v>
      </c>
      <c r="AA95" s="39"/>
      <c r="AB95" s="359"/>
      <c r="AC95" s="188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</row>
    <row r="96" spans="1:232" s="346" customFormat="1" ht="26.45" customHeight="1" thickBot="1" x14ac:dyDescent="0.25">
      <c r="A96" s="95" t="s">
        <v>39</v>
      </c>
      <c r="B96" s="176" t="s">
        <v>404</v>
      </c>
      <c r="C96" s="86"/>
      <c r="D96" s="87">
        <f t="shared" si="30"/>
        <v>0</v>
      </c>
      <c r="E96" s="89"/>
      <c r="F96" s="90"/>
      <c r="G96" s="348"/>
      <c r="H96" s="90"/>
      <c r="I96" s="90"/>
      <c r="J96" s="348"/>
      <c r="K96" s="355"/>
      <c r="L96" s="90"/>
      <c r="M96" s="89"/>
      <c r="N96" s="90"/>
      <c r="O96" s="348"/>
      <c r="P96" s="348"/>
      <c r="Q96" s="91">
        <f>Q52*0.04</f>
        <v>0</v>
      </c>
      <c r="R96" s="91">
        <f>R52*0.05</f>
        <v>0</v>
      </c>
      <c r="S96" s="91"/>
      <c r="T96" s="91">
        <f t="shared" ref="T96:Y96" si="32">T52*0.04</f>
        <v>0</v>
      </c>
      <c r="U96" s="91">
        <f>U52*0.05</f>
        <v>0</v>
      </c>
      <c r="V96" s="91">
        <f>V52*0.025</f>
        <v>0</v>
      </c>
      <c r="W96" s="91"/>
      <c r="X96" s="91"/>
      <c r="Y96" s="91">
        <f t="shared" si="32"/>
        <v>0</v>
      </c>
      <c r="Z96" s="91">
        <f>Z52*0.05</f>
        <v>0</v>
      </c>
      <c r="AA96" s="91">
        <f>AA52*0.05</f>
        <v>0</v>
      </c>
      <c r="AB96" s="350"/>
      <c r="AC96" s="4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</row>
    <row r="97" spans="1:232" s="346" customFormat="1" ht="26.45" customHeight="1" thickBot="1" x14ac:dyDescent="0.25">
      <c r="A97" s="95" t="s">
        <v>396</v>
      </c>
      <c r="B97" s="176" t="s">
        <v>223</v>
      </c>
      <c r="C97" s="86"/>
      <c r="D97" s="87">
        <f t="shared" si="30"/>
        <v>0</v>
      </c>
      <c r="E97" s="89"/>
      <c r="F97" s="90"/>
      <c r="G97" s="348"/>
      <c r="H97" s="90"/>
      <c r="I97" s="90"/>
      <c r="J97" s="90"/>
      <c r="K97" s="90"/>
      <c r="L97" s="90"/>
      <c r="M97" s="90"/>
      <c r="N97" s="90"/>
      <c r="O97" s="90"/>
      <c r="P97" s="348"/>
      <c r="Q97" s="91">
        <f>Q50*0.04+Q51*0.04+Q54*0.04</f>
        <v>0</v>
      </c>
      <c r="R97" s="91">
        <f>R50*0.05+R51*0.05+R54*0.05</f>
        <v>0</v>
      </c>
      <c r="S97" s="91">
        <f>S50*0.02+S51*0.02+S54*0.02</f>
        <v>0</v>
      </c>
      <c r="T97" s="91">
        <f>T50*0.04+T51*0.04+T54*0.04</f>
        <v>0</v>
      </c>
      <c r="U97" s="91">
        <f>U50*0.05+U51*0.05+U54*0.05</f>
        <v>0</v>
      </c>
      <c r="V97" s="91">
        <f>V50*0.025+V51*0.025+V54*0.025+V36*0.025</f>
        <v>0</v>
      </c>
      <c r="W97" s="91">
        <f>W50*0.05+W51*0.05+W54*0.05</f>
        <v>0</v>
      </c>
      <c r="X97" s="91"/>
      <c r="Y97" s="91">
        <f>Y50*0.04+Y51*0.04+Y54*0.04</f>
        <v>0</v>
      </c>
      <c r="Z97" s="91">
        <f>Z50*0.05+Z51*0.05+Z54*0.05</f>
        <v>0</v>
      </c>
      <c r="AA97" s="91">
        <f>AA50*0.04+AA51*0.04+AA54*0.04</f>
        <v>0</v>
      </c>
      <c r="AB97" s="91"/>
      <c r="AC97" s="4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</row>
    <row r="98" spans="1:232" s="346" customFormat="1" ht="26.45" customHeight="1" thickBot="1" x14ac:dyDescent="0.25">
      <c r="A98" s="399" t="s">
        <v>98</v>
      </c>
      <c r="B98" s="400"/>
      <c r="C98" s="401">
        <f>C29+C59</f>
        <v>5228.3999999999996</v>
      </c>
      <c r="D98" s="401">
        <f>SUM(Q98:AB98)</f>
        <v>7771.6</v>
      </c>
      <c r="E98" s="402"/>
      <c r="F98" s="403"/>
      <c r="G98" s="401"/>
      <c r="H98" s="402"/>
      <c r="I98" s="401"/>
      <c r="J98" s="401"/>
      <c r="K98" s="401"/>
      <c r="L98" s="401"/>
      <c r="M98" s="401"/>
      <c r="N98" s="401"/>
      <c r="O98" s="403"/>
      <c r="P98" s="401"/>
      <c r="Q98" s="402">
        <f t="shared" ref="Q98:AB98" si="33">Q29+Q59</f>
        <v>0</v>
      </c>
      <c r="R98" s="403">
        <f t="shared" si="33"/>
        <v>0</v>
      </c>
      <c r="S98" s="401">
        <f t="shared" si="33"/>
        <v>0</v>
      </c>
      <c r="T98" s="402">
        <f t="shared" si="33"/>
        <v>0</v>
      </c>
      <c r="U98" s="401">
        <f t="shared" si="33"/>
        <v>0</v>
      </c>
      <c r="V98" s="401">
        <f t="shared" si="33"/>
        <v>0</v>
      </c>
      <c r="W98" s="401">
        <f t="shared" si="33"/>
        <v>0</v>
      </c>
      <c r="X98" s="401">
        <f>X29+X59</f>
        <v>0</v>
      </c>
      <c r="Y98" s="401">
        <f t="shared" si="33"/>
        <v>0</v>
      </c>
      <c r="Z98" s="401">
        <f t="shared" si="33"/>
        <v>7771.6</v>
      </c>
      <c r="AA98" s="403">
        <f t="shared" si="33"/>
        <v>0</v>
      </c>
      <c r="AB98" s="404">
        <f t="shared" si="33"/>
        <v>0</v>
      </c>
      <c r="AC98" s="4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</row>
    <row r="99" spans="1:232" s="10" customFormat="1" ht="26.45" customHeight="1" thickBot="1" x14ac:dyDescent="0.25">
      <c r="A99" s="405" t="s">
        <v>80</v>
      </c>
      <c r="B99" s="406"/>
      <c r="C99" s="407"/>
      <c r="D99" s="407">
        <f>D78+X98</f>
        <v>388.40000000000003</v>
      </c>
      <c r="E99" s="408">
        <f t="shared" ref="E99:P99" si="34">E98+E78</f>
        <v>0</v>
      </c>
      <c r="F99" s="407">
        <f t="shared" si="34"/>
        <v>0</v>
      </c>
      <c r="G99" s="407">
        <f t="shared" si="34"/>
        <v>0</v>
      </c>
      <c r="H99" s="407">
        <f t="shared" si="34"/>
        <v>0</v>
      </c>
      <c r="I99" s="407">
        <f t="shared" si="34"/>
        <v>0</v>
      </c>
      <c r="J99" s="407">
        <f t="shared" si="34"/>
        <v>0</v>
      </c>
      <c r="K99" s="407">
        <f t="shared" si="34"/>
        <v>0</v>
      </c>
      <c r="L99" s="407">
        <f t="shared" si="34"/>
        <v>0</v>
      </c>
      <c r="M99" s="407">
        <f t="shared" si="34"/>
        <v>0</v>
      </c>
      <c r="N99" s="407">
        <f t="shared" si="34"/>
        <v>0</v>
      </c>
      <c r="O99" s="407">
        <f t="shared" si="34"/>
        <v>0</v>
      </c>
      <c r="P99" s="407">
        <f t="shared" si="34"/>
        <v>0</v>
      </c>
      <c r="Q99" s="408"/>
      <c r="R99" s="408"/>
      <c r="S99" s="408"/>
      <c r="T99" s="408"/>
      <c r="U99" s="408"/>
      <c r="V99" s="408"/>
      <c r="W99" s="408"/>
      <c r="X99" s="408">
        <f>D99</f>
        <v>388.40000000000003</v>
      </c>
      <c r="Y99" s="408"/>
      <c r="Z99" s="408"/>
      <c r="AA99" s="408"/>
      <c r="AB99" s="409"/>
      <c r="AC99" s="4"/>
    </row>
    <row r="100" spans="1:232" s="287" customFormat="1" ht="15.6" customHeight="1" thickBot="1" x14ac:dyDescent="0.25">
      <c r="A100" s="283"/>
      <c r="B100" s="284"/>
      <c r="C100" s="277"/>
      <c r="D100" s="185"/>
      <c r="E100" s="285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  <c r="AA100" s="285"/>
      <c r="AB100" s="286"/>
    </row>
    <row r="101" spans="1:232" s="294" customFormat="1" ht="22.7" customHeight="1" thickBot="1" x14ac:dyDescent="0.25">
      <c r="A101" s="288" t="s">
        <v>90</v>
      </c>
      <c r="B101" s="289"/>
      <c r="C101" s="289"/>
      <c r="D101" s="162"/>
      <c r="E101" s="290"/>
      <c r="F101" s="291"/>
      <c r="G101" s="291"/>
      <c r="H101" s="291"/>
      <c r="I101" s="291"/>
      <c r="J101" s="291"/>
      <c r="K101" s="291"/>
      <c r="L101" s="291"/>
      <c r="M101" s="291"/>
      <c r="N101" s="291"/>
      <c r="O101" s="291"/>
      <c r="P101" s="291"/>
      <c r="Q101" s="292"/>
      <c r="R101" s="289"/>
      <c r="S101" s="289"/>
      <c r="T101" s="289"/>
      <c r="U101" s="289"/>
      <c r="V101" s="289"/>
      <c r="W101" s="289"/>
      <c r="X101" s="289"/>
      <c r="Y101" s="289"/>
      <c r="Z101" s="289"/>
      <c r="AA101" s="289"/>
      <c r="AB101" s="293"/>
    </row>
    <row r="102" spans="1:232" s="4" customFormat="1" ht="19.7" customHeight="1" thickBot="1" x14ac:dyDescent="0.25">
      <c r="A102" s="95" t="s">
        <v>102</v>
      </c>
      <c r="B102" s="173" t="s">
        <v>127</v>
      </c>
      <c r="C102" s="86">
        <f>C103+C104</f>
        <v>2067</v>
      </c>
      <c r="D102" s="87">
        <f t="shared" si="30"/>
        <v>3237</v>
      </c>
      <c r="E102" s="89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1">
        <f t="shared" ref="Q102:AB102" si="35">Q103+Q104</f>
        <v>0</v>
      </c>
      <c r="R102" s="86">
        <f t="shared" si="35"/>
        <v>0</v>
      </c>
      <c r="S102" s="86">
        <f t="shared" si="35"/>
        <v>0</v>
      </c>
      <c r="T102" s="86">
        <f t="shared" si="35"/>
        <v>0</v>
      </c>
      <c r="U102" s="86">
        <f t="shared" si="35"/>
        <v>0</v>
      </c>
      <c r="V102" s="86">
        <f>V103+V104</f>
        <v>0</v>
      </c>
      <c r="W102" s="86">
        <f t="shared" si="35"/>
        <v>0</v>
      </c>
      <c r="X102" s="86">
        <f t="shared" si="35"/>
        <v>0</v>
      </c>
      <c r="Y102" s="86">
        <f t="shared" si="35"/>
        <v>0</v>
      </c>
      <c r="Z102" s="86">
        <f t="shared" si="35"/>
        <v>3237</v>
      </c>
      <c r="AA102" s="86">
        <f t="shared" si="35"/>
        <v>0</v>
      </c>
      <c r="AB102" s="92">
        <f t="shared" si="35"/>
        <v>0</v>
      </c>
    </row>
    <row r="103" spans="1:232" ht="14.45" customHeight="1" x14ac:dyDescent="0.2">
      <c r="A103" s="255" t="s">
        <v>315</v>
      </c>
      <c r="B103" s="171" t="s">
        <v>125</v>
      </c>
      <c r="C103" s="16">
        <v>2067</v>
      </c>
      <c r="D103" s="85">
        <f t="shared" si="30"/>
        <v>3237</v>
      </c>
      <c r="E103" s="72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34"/>
      <c r="R103" s="16"/>
      <c r="S103" s="16"/>
      <c r="T103" s="16"/>
      <c r="U103" s="16"/>
      <c r="V103" s="16"/>
      <c r="W103" s="16"/>
      <c r="X103" s="16"/>
      <c r="Y103" s="16"/>
      <c r="Z103" s="16">
        <v>3237</v>
      </c>
      <c r="AA103" s="16"/>
      <c r="AB103" s="103"/>
    </row>
    <row r="104" spans="1:232" s="260" customFormat="1" ht="14.45" customHeight="1" thickBot="1" x14ac:dyDescent="0.25">
      <c r="A104" s="255" t="s">
        <v>316</v>
      </c>
      <c r="B104" s="171" t="s">
        <v>313</v>
      </c>
      <c r="C104" s="19"/>
      <c r="D104" s="14">
        <f t="shared" si="30"/>
        <v>0</v>
      </c>
      <c r="E104" s="54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295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296"/>
    </row>
    <row r="105" spans="1:232" s="265" customFormat="1" ht="16.5" customHeight="1" thickBot="1" x14ac:dyDescent="0.25">
      <c r="A105" s="263" t="s">
        <v>314</v>
      </c>
      <c r="B105" s="175" t="s">
        <v>130</v>
      </c>
      <c r="C105" s="96">
        <v>413</v>
      </c>
      <c r="D105" s="87">
        <f t="shared" si="30"/>
        <v>647</v>
      </c>
      <c r="E105" s="97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9"/>
      <c r="R105" s="96"/>
      <c r="S105" s="96"/>
      <c r="T105" s="96"/>
      <c r="U105" s="96"/>
      <c r="V105" s="96"/>
      <c r="W105" s="96"/>
      <c r="X105" s="96"/>
      <c r="Y105" s="96"/>
      <c r="Z105" s="96">
        <v>647</v>
      </c>
      <c r="AA105" s="96"/>
      <c r="AB105" s="100"/>
      <c r="AC105" s="264"/>
      <c r="AD105" s="264"/>
      <c r="AE105" s="264"/>
      <c r="AF105" s="264"/>
      <c r="AG105" s="264"/>
      <c r="AH105" s="264"/>
      <c r="AI105" s="264"/>
      <c r="AJ105" s="264"/>
      <c r="AK105" s="264"/>
      <c r="AL105" s="264"/>
      <c r="AM105" s="264"/>
      <c r="AN105" s="264"/>
      <c r="AO105" s="264"/>
      <c r="AP105" s="264"/>
      <c r="AQ105" s="264"/>
      <c r="AR105" s="264"/>
      <c r="AS105" s="264"/>
      <c r="AT105" s="264"/>
      <c r="AU105" s="264"/>
      <c r="AV105" s="264"/>
      <c r="AW105" s="264"/>
      <c r="AX105" s="264"/>
      <c r="AY105" s="264"/>
      <c r="AZ105" s="264"/>
      <c r="BA105" s="264"/>
      <c r="BB105" s="264"/>
      <c r="BC105" s="264"/>
      <c r="BD105" s="264"/>
      <c r="BE105" s="264"/>
      <c r="BF105" s="264"/>
      <c r="BG105" s="264"/>
      <c r="BH105" s="264"/>
      <c r="BI105" s="264"/>
      <c r="BJ105" s="264"/>
      <c r="BK105" s="264"/>
      <c r="BL105" s="264"/>
      <c r="BM105" s="264"/>
      <c r="BN105" s="264"/>
      <c r="BO105" s="264"/>
      <c r="BP105" s="264"/>
      <c r="BQ105" s="264"/>
      <c r="BR105" s="264"/>
      <c r="BS105" s="264"/>
      <c r="BT105" s="264"/>
      <c r="BU105" s="264"/>
      <c r="BV105" s="264"/>
      <c r="BW105" s="264"/>
      <c r="BX105" s="264"/>
      <c r="BY105" s="264"/>
      <c r="BZ105" s="264"/>
      <c r="CA105" s="264"/>
      <c r="CB105" s="264"/>
      <c r="CC105" s="264"/>
      <c r="CD105" s="264"/>
      <c r="CE105" s="264"/>
      <c r="CF105" s="264"/>
      <c r="CG105" s="264"/>
      <c r="CH105" s="264"/>
      <c r="CI105" s="264"/>
      <c r="CJ105" s="264"/>
      <c r="CK105" s="264"/>
      <c r="CL105" s="264"/>
      <c r="CM105" s="264"/>
      <c r="CN105" s="264"/>
      <c r="CO105" s="264"/>
      <c r="CP105" s="264"/>
      <c r="CQ105" s="264"/>
      <c r="CR105" s="264"/>
      <c r="CS105" s="264"/>
      <c r="CT105" s="264"/>
      <c r="CU105" s="264"/>
      <c r="CV105" s="264"/>
      <c r="CW105" s="264"/>
      <c r="CX105" s="264"/>
      <c r="CY105" s="264"/>
      <c r="CZ105" s="264"/>
      <c r="DA105" s="264"/>
      <c r="DB105" s="264"/>
      <c r="DC105" s="264"/>
      <c r="DD105" s="264"/>
      <c r="DE105" s="264"/>
      <c r="DF105" s="264"/>
      <c r="DG105" s="264"/>
      <c r="DH105" s="264"/>
      <c r="DI105" s="264"/>
      <c r="DJ105" s="264"/>
      <c r="DK105" s="264"/>
      <c r="DL105" s="264"/>
      <c r="DM105" s="264"/>
      <c r="DN105" s="264"/>
      <c r="DO105" s="264"/>
      <c r="DP105" s="264"/>
      <c r="DQ105" s="264"/>
      <c r="DR105" s="264"/>
      <c r="DS105" s="264"/>
      <c r="DT105" s="264"/>
      <c r="DU105" s="264"/>
      <c r="DV105" s="264"/>
      <c r="DW105" s="264"/>
      <c r="DX105" s="264"/>
      <c r="DY105" s="264"/>
      <c r="DZ105" s="264"/>
      <c r="EA105" s="264"/>
      <c r="EB105" s="264"/>
      <c r="EC105" s="264"/>
      <c r="ED105" s="264"/>
      <c r="EE105" s="264"/>
      <c r="EF105" s="264"/>
      <c r="EG105" s="264"/>
      <c r="EH105" s="264"/>
      <c r="EI105" s="264"/>
      <c r="EJ105" s="264"/>
      <c r="EK105" s="264"/>
      <c r="EL105" s="264"/>
      <c r="EM105" s="264"/>
      <c r="EN105" s="264"/>
      <c r="EO105" s="264"/>
      <c r="EP105" s="264"/>
      <c r="EQ105" s="264"/>
      <c r="ER105" s="264"/>
      <c r="ES105" s="264"/>
      <c r="ET105" s="264"/>
      <c r="EU105" s="264"/>
      <c r="EV105" s="264"/>
      <c r="EW105" s="264"/>
      <c r="EX105" s="264"/>
      <c r="EY105" s="264"/>
      <c r="EZ105" s="264"/>
      <c r="FA105" s="264"/>
      <c r="FB105" s="264"/>
      <c r="FC105" s="264"/>
      <c r="FD105" s="264"/>
      <c r="FE105" s="264"/>
      <c r="FF105" s="264"/>
      <c r="FG105" s="264"/>
      <c r="FH105" s="264"/>
      <c r="FI105" s="264"/>
      <c r="FJ105" s="264"/>
      <c r="FK105" s="264"/>
      <c r="FL105" s="264"/>
      <c r="FM105" s="264"/>
      <c r="FN105" s="264"/>
      <c r="FO105" s="264"/>
      <c r="FP105" s="264"/>
      <c r="FQ105" s="264"/>
      <c r="FR105" s="264"/>
      <c r="FS105" s="264"/>
      <c r="FT105" s="264"/>
      <c r="FU105" s="264"/>
      <c r="FV105" s="264"/>
      <c r="FW105" s="264"/>
      <c r="FX105" s="264"/>
      <c r="FY105" s="264"/>
      <c r="FZ105" s="264"/>
      <c r="GA105" s="264"/>
      <c r="GB105" s="264"/>
      <c r="GC105" s="264"/>
      <c r="GD105" s="264"/>
      <c r="GE105" s="264"/>
      <c r="GF105" s="264"/>
      <c r="GG105" s="264"/>
      <c r="GH105" s="264"/>
      <c r="GI105" s="264"/>
      <c r="GJ105" s="264"/>
      <c r="GK105" s="264"/>
      <c r="GL105" s="264"/>
      <c r="GM105" s="264"/>
      <c r="GN105" s="264"/>
      <c r="GO105" s="264"/>
      <c r="GP105" s="264"/>
      <c r="GQ105" s="264"/>
      <c r="GR105" s="264"/>
      <c r="GS105" s="264"/>
      <c r="GT105" s="264"/>
      <c r="GU105" s="264"/>
      <c r="GV105" s="264"/>
      <c r="GW105" s="264"/>
      <c r="GX105" s="264"/>
      <c r="GY105" s="264"/>
      <c r="GZ105" s="264"/>
      <c r="HA105" s="264"/>
      <c r="HB105" s="264"/>
      <c r="HC105" s="264"/>
      <c r="HD105" s="264"/>
      <c r="HE105" s="264"/>
      <c r="HF105" s="264"/>
      <c r="HG105" s="264"/>
      <c r="HH105" s="264"/>
      <c r="HI105" s="264"/>
      <c r="HJ105" s="264"/>
      <c r="HK105" s="264"/>
      <c r="HL105" s="264"/>
      <c r="HM105" s="264"/>
      <c r="HN105" s="264"/>
      <c r="HO105" s="264"/>
      <c r="HP105" s="264"/>
      <c r="HQ105" s="264"/>
      <c r="HR105" s="264"/>
      <c r="HS105" s="264"/>
      <c r="HT105" s="264"/>
      <c r="HU105" s="264"/>
      <c r="HV105" s="264"/>
      <c r="HW105" s="264"/>
      <c r="HX105" s="264"/>
    </row>
    <row r="106" spans="1:232" s="265" customFormat="1" ht="16.5" customHeight="1" thickBot="1" x14ac:dyDescent="0.25">
      <c r="A106" s="263" t="s">
        <v>317</v>
      </c>
      <c r="B106" s="175" t="s">
        <v>131</v>
      </c>
      <c r="C106" s="96"/>
      <c r="D106" s="87">
        <f t="shared" si="30"/>
        <v>0</v>
      </c>
      <c r="E106" s="97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9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100"/>
      <c r="AC106" s="264"/>
      <c r="AD106" s="264"/>
      <c r="AE106" s="264"/>
      <c r="AF106" s="264"/>
      <c r="AG106" s="264"/>
      <c r="AH106" s="264"/>
      <c r="AI106" s="264"/>
      <c r="AJ106" s="264"/>
      <c r="AK106" s="264"/>
      <c r="AL106" s="264"/>
      <c r="AM106" s="264"/>
      <c r="AN106" s="264"/>
      <c r="AO106" s="264"/>
      <c r="AP106" s="264"/>
      <c r="AQ106" s="264"/>
      <c r="AR106" s="264"/>
      <c r="AS106" s="264"/>
      <c r="AT106" s="264"/>
      <c r="AU106" s="264"/>
      <c r="AV106" s="264"/>
      <c r="AW106" s="264"/>
      <c r="AX106" s="264"/>
      <c r="AY106" s="264"/>
      <c r="AZ106" s="264"/>
      <c r="BA106" s="264"/>
      <c r="BB106" s="264"/>
      <c r="BC106" s="264"/>
      <c r="BD106" s="264"/>
      <c r="BE106" s="264"/>
      <c r="BF106" s="264"/>
      <c r="BG106" s="264"/>
      <c r="BH106" s="264"/>
      <c r="BI106" s="264"/>
      <c r="BJ106" s="264"/>
      <c r="BK106" s="264"/>
      <c r="BL106" s="264"/>
      <c r="BM106" s="264"/>
      <c r="BN106" s="264"/>
      <c r="BO106" s="264"/>
      <c r="BP106" s="264"/>
      <c r="BQ106" s="264"/>
      <c r="BR106" s="264"/>
      <c r="BS106" s="264"/>
      <c r="BT106" s="264"/>
      <c r="BU106" s="264"/>
      <c r="BV106" s="264"/>
      <c r="BW106" s="264"/>
      <c r="BX106" s="264"/>
      <c r="BY106" s="264"/>
      <c r="BZ106" s="264"/>
      <c r="CA106" s="264"/>
      <c r="CB106" s="264"/>
      <c r="CC106" s="264"/>
      <c r="CD106" s="264"/>
      <c r="CE106" s="264"/>
      <c r="CF106" s="264"/>
      <c r="CG106" s="264"/>
      <c r="CH106" s="264"/>
      <c r="CI106" s="264"/>
      <c r="CJ106" s="264"/>
      <c r="CK106" s="264"/>
      <c r="CL106" s="264"/>
      <c r="CM106" s="264"/>
      <c r="CN106" s="264"/>
      <c r="CO106" s="264"/>
      <c r="CP106" s="264"/>
      <c r="CQ106" s="264"/>
      <c r="CR106" s="264"/>
      <c r="CS106" s="264"/>
      <c r="CT106" s="264"/>
      <c r="CU106" s="264"/>
      <c r="CV106" s="264"/>
      <c r="CW106" s="264"/>
      <c r="CX106" s="264"/>
      <c r="CY106" s="264"/>
      <c r="CZ106" s="264"/>
      <c r="DA106" s="264"/>
      <c r="DB106" s="264"/>
      <c r="DC106" s="264"/>
      <c r="DD106" s="264"/>
      <c r="DE106" s="264"/>
      <c r="DF106" s="264"/>
      <c r="DG106" s="264"/>
      <c r="DH106" s="264"/>
      <c r="DI106" s="264"/>
      <c r="DJ106" s="264"/>
      <c r="DK106" s="264"/>
      <c r="DL106" s="264"/>
      <c r="DM106" s="264"/>
      <c r="DN106" s="264"/>
      <c r="DO106" s="264"/>
      <c r="DP106" s="264"/>
      <c r="DQ106" s="264"/>
      <c r="DR106" s="264"/>
      <c r="DS106" s="264"/>
      <c r="DT106" s="264"/>
      <c r="DU106" s="264"/>
      <c r="DV106" s="264"/>
      <c r="DW106" s="264"/>
      <c r="DX106" s="264"/>
      <c r="DY106" s="264"/>
      <c r="DZ106" s="264"/>
      <c r="EA106" s="264"/>
      <c r="EB106" s="264"/>
      <c r="EC106" s="264"/>
      <c r="ED106" s="264"/>
      <c r="EE106" s="264"/>
      <c r="EF106" s="264"/>
      <c r="EG106" s="264"/>
      <c r="EH106" s="264"/>
      <c r="EI106" s="264"/>
      <c r="EJ106" s="264"/>
      <c r="EK106" s="264"/>
      <c r="EL106" s="264"/>
      <c r="EM106" s="264"/>
      <c r="EN106" s="264"/>
      <c r="EO106" s="264"/>
      <c r="EP106" s="264"/>
      <c r="EQ106" s="264"/>
      <c r="ER106" s="264"/>
      <c r="ES106" s="264"/>
      <c r="ET106" s="264"/>
      <c r="EU106" s="264"/>
      <c r="EV106" s="264"/>
      <c r="EW106" s="264"/>
      <c r="EX106" s="264"/>
      <c r="EY106" s="264"/>
      <c r="EZ106" s="264"/>
      <c r="FA106" s="264"/>
      <c r="FB106" s="264"/>
      <c r="FC106" s="264"/>
      <c r="FD106" s="264"/>
      <c r="FE106" s="264"/>
      <c r="FF106" s="264"/>
      <c r="FG106" s="264"/>
      <c r="FH106" s="264"/>
      <c r="FI106" s="264"/>
      <c r="FJ106" s="264"/>
      <c r="FK106" s="264"/>
      <c r="FL106" s="264"/>
      <c r="FM106" s="264"/>
      <c r="FN106" s="264"/>
      <c r="FO106" s="264"/>
      <c r="FP106" s="264"/>
      <c r="FQ106" s="264"/>
      <c r="FR106" s="264"/>
      <c r="FS106" s="264"/>
      <c r="FT106" s="264"/>
      <c r="FU106" s="264"/>
      <c r="FV106" s="264"/>
      <c r="FW106" s="264"/>
      <c r="FX106" s="264"/>
      <c r="FY106" s="264"/>
      <c r="FZ106" s="264"/>
      <c r="GA106" s="264"/>
      <c r="GB106" s="264"/>
      <c r="GC106" s="264"/>
      <c r="GD106" s="264"/>
      <c r="GE106" s="264"/>
      <c r="GF106" s="264"/>
      <c r="GG106" s="264"/>
      <c r="GH106" s="264"/>
      <c r="GI106" s="264"/>
      <c r="GJ106" s="264"/>
      <c r="GK106" s="264"/>
      <c r="GL106" s="264"/>
      <c r="GM106" s="264"/>
      <c r="GN106" s="264"/>
      <c r="GO106" s="264"/>
      <c r="GP106" s="264"/>
      <c r="GQ106" s="264"/>
      <c r="GR106" s="264"/>
      <c r="GS106" s="264"/>
      <c r="GT106" s="264"/>
      <c r="GU106" s="264"/>
      <c r="GV106" s="264"/>
      <c r="GW106" s="264"/>
      <c r="GX106" s="264"/>
      <c r="GY106" s="264"/>
      <c r="GZ106" s="264"/>
      <c r="HA106" s="264"/>
      <c r="HB106" s="264"/>
      <c r="HC106" s="264"/>
      <c r="HD106" s="264"/>
      <c r="HE106" s="264"/>
      <c r="HF106" s="264"/>
      <c r="HG106" s="264"/>
      <c r="HH106" s="264"/>
      <c r="HI106" s="264"/>
      <c r="HJ106" s="264"/>
      <c r="HK106" s="264"/>
      <c r="HL106" s="264"/>
      <c r="HM106" s="264"/>
      <c r="HN106" s="264"/>
      <c r="HO106" s="264"/>
      <c r="HP106" s="264"/>
      <c r="HQ106" s="264"/>
      <c r="HR106" s="264"/>
      <c r="HS106" s="264"/>
      <c r="HT106" s="264"/>
      <c r="HU106" s="264"/>
      <c r="HV106" s="264"/>
      <c r="HW106" s="264"/>
      <c r="HX106" s="264"/>
    </row>
    <row r="107" spans="1:232" s="10" customFormat="1" ht="16.5" customHeight="1" thickBot="1" x14ac:dyDescent="0.25">
      <c r="A107" s="95" t="s">
        <v>318</v>
      </c>
      <c r="B107" s="173" t="s">
        <v>326</v>
      </c>
      <c r="C107" s="86">
        <f>SUM(C108:C114)</f>
        <v>58</v>
      </c>
      <c r="D107" s="87">
        <f t="shared" ref="D107:AB107" si="36">SUM(D108:D114)</f>
        <v>63</v>
      </c>
      <c r="E107" s="89">
        <f t="shared" si="36"/>
        <v>0</v>
      </c>
      <c r="F107" s="90">
        <f t="shared" si="36"/>
        <v>0</v>
      </c>
      <c r="G107" s="90">
        <f t="shared" si="36"/>
        <v>0</v>
      </c>
      <c r="H107" s="90">
        <f t="shared" si="36"/>
        <v>0</v>
      </c>
      <c r="I107" s="90">
        <f t="shared" si="36"/>
        <v>0</v>
      </c>
      <c r="J107" s="90">
        <f t="shared" si="36"/>
        <v>0</v>
      </c>
      <c r="K107" s="90">
        <f t="shared" si="36"/>
        <v>0</v>
      </c>
      <c r="L107" s="90">
        <f t="shared" si="36"/>
        <v>0</v>
      </c>
      <c r="M107" s="90">
        <f t="shared" si="36"/>
        <v>0</v>
      </c>
      <c r="N107" s="90">
        <f t="shared" si="36"/>
        <v>0</v>
      </c>
      <c r="O107" s="90">
        <f t="shared" si="36"/>
        <v>0</v>
      </c>
      <c r="P107" s="90">
        <f t="shared" si="36"/>
        <v>0</v>
      </c>
      <c r="Q107" s="91">
        <f t="shared" si="36"/>
        <v>0</v>
      </c>
      <c r="R107" s="86">
        <f t="shared" si="36"/>
        <v>0</v>
      </c>
      <c r="S107" s="86">
        <f t="shared" si="36"/>
        <v>0</v>
      </c>
      <c r="T107" s="86">
        <f t="shared" si="36"/>
        <v>0</v>
      </c>
      <c r="U107" s="86">
        <f t="shared" si="36"/>
        <v>0</v>
      </c>
      <c r="V107" s="86">
        <f t="shared" si="36"/>
        <v>0</v>
      </c>
      <c r="W107" s="86">
        <f t="shared" si="36"/>
        <v>0</v>
      </c>
      <c r="X107" s="86">
        <f t="shared" si="36"/>
        <v>0</v>
      </c>
      <c r="Y107" s="86">
        <f t="shared" si="36"/>
        <v>0</v>
      </c>
      <c r="Z107" s="86">
        <f t="shared" si="36"/>
        <v>63</v>
      </c>
      <c r="AA107" s="86">
        <f t="shared" si="36"/>
        <v>0</v>
      </c>
      <c r="AB107" s="92">
        <f t="shared" si="36"/>
        <v>0</v>
      </c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  <c r="GM107" s="11"/>
      <c r="GN107" s="11"/>
      <c r="GO107" s="11"/>
      <c r="GP107" s="11"/>
      <c r="GQ107" s="11"/>
      <c r="GR107" s="11"/>
      <c r="GS107" s="11"/>
      <c r="GT107" s="11"/>
      <c r="GU107" s="11"/>
      <c r="GV107" s="11"/>
      <c r="GW107" s="11"/>
      <c r="GX107" s="11"/>
      <c r="GY107" s="11"/>
      <c r="GZ107" s="11"/>
      <c r="HA107" s="11"/>
      <c r="HB107" s="11"/>
      <c r="HC107" s="11"/>
      <c r="HD107" s="11"/>
      <c r="HE107" s="11"/>
      <c r="HF107" s="11"/>
      <c r="HG107" s="11"/>
      <c r="HH107" s="11"/>
      <c r="HI107" s="11"/>
      <c r="HJ107" s="11"/>
      <c r="HK107" s="11"/>
      <c r="HL107" s="11"/>
      <c r="HM107" s="11"/>
      <c r="HN107" s="11"/>
      <c r="HO107" s="11"/>
      <c r="HP107" s="11"/>
      <c r="HQ107" s="11"/>
      <c r="HR107" s="11"/>
      <c r="HS107" s="11"/>
      <c r="HT107" s="11"/>
      <c r="HU107" s="11"/>
      <c r="HV107" s="11"/>
      <c r="HW107" s="11"/>
      <c r="HX107" s="11"/>
    </row>
    <row r="108" spans="1:232" ht="14.45" customHeight="1" x14ac:dyDescent="0.2">
      <c r="A108" s="255" t="s">
        <v>319</v>
      </c>
      <c r="B108" s="171" t="s">
        <v>161</v>
      </c>
      <c r="C108" s="16">
        <v>17</v>
      </c>
      <c r="D108" s="85">
        <f>SUM(Q108:AB108)</f>
        <v>18</v>
      </c>
      <c r="E108" s="72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34"/>
      <c r="R108" s="16"/>
      <c r="S108" s="16"/>
      <c r="T108" s="16"/>
      <c r="U108" s="16"/>
      <c r="V108" s="16"/>
      <c r="W108" s="16"/>
      <c r="X108" s="16"/>
      <c r="Y108" s="16"/>
      <c r="Z108" s="16">
        <v>18</v>
      </c>
      <c r="AA108" s="16"/>
      <c r="AB108" s="103"/>
    </row>
    <row r="109" spans="1:232" ht="14.45" customHeight="1" x14ac:dyDescent="0.2">
      <c r="A109" s="255" t="s">
        <v>321</v>
      </c>
      <c r="B109" s="171" t="s">
        <v>327</v>
      </c>
      <c r="C109" s="16"/>
      <c r="D109" s="85">
        <f t="shared" si="30"/>
        <v>0</v>
      </c>
      <c r="E109" s="72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34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03"/>
    </row>
    <row r="110" spans="1:232" ht="14.45" customHeight="1" x14ac:dyDescent="0.2">
      <c r="A110" s="255" t="s">
        <v>322</v>
      </c>
      <c r="B110" s="171" t="s">
        <v>162</v>
      </c>
      <c r="C110" s="16">
        <v>21</v>
      </c>
      <c r="D110" s="85">
        <f t="shared" si="30"/>
        <v>25</v>
      </c>
      <c r="E110" s="72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34"/>
      <c r="R110" s="16"/>
      <c r="S110" s="16"/>
      <c r="T110" s="16"/>
      <c r="U110" s="16"/>
      <c r="V110" s="16"/>
      <c r="W110" s="16"/>
      <c r="X110" s="16"/>
      <c r="Y110" s="16"/>
      <c r="Z110" s="16">
        <v>25</v>
      </c>
      <c r="AA110" s="16"/>
      <c r="AB110" s="103"/>
    </row>
    <row r="111" spans="1:232" ht="14.45" customHeight="1" x14ac:dyDescent="0.2">
      <c r="A111" s="255" t="s">
        <v>323</v>
      </c>
      <c r="B111" s="171" t="s">
        <v>163</v>
      </c>
      <c r="C111" s="16"/>
      <c r="D111" s="85">
        <f t="shared" si="30"/>
        <v>0</v>
      </c>
      <c r="E111" s="72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34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03"/>
    </row>
    <row r="112" spans="1:232" ht="14.45" customHeight="1" x14ac:dyDescent="0.2">
      <c r="A112" s="255" t="s">
        <v>324</v>
      </c>
      <c r="B112" s="171" t="s">
        <v>164</v>
      </c>
      <c r="C112" s="16"/>
      <c r="D112" s="85">
        <f t="shared" si="30"/>
        <v>0</v>
      </c>
      <c r="E112" s="72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34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03"/>
    </row>
    <row r="113" spans="1:232" s="260" customFormat="1" ht="14.45" customHeight="1" x14ac:dyDescent="0.2">
      <c r="A113" s="255" t="s">
        <v>325</v>
      </c>
      <c r="B113" s="171" t="s">
        <v>165</v>
      </c>
      <c r="C113" s="19">
        <v>20</v>
      </c>
      <c r="D113" s="14">
        <f t="shared" si="30"/>
        <v>20</v>
      </c>
      <c r="E113" s="54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295"/>
      <c r="R113" s="19"/>
      <c r="S113" s="19"/>
      <c r="T113" s="19"/>
      <c r="U113" s="19"/>
      <c r="V113" s="19"/>
      <c r="W113" s="19"/>
      <c r="X113" s="19"/>
      <c r="Y113" s="19"/>
      <c r="Z113" s="19">
        <v>20</v>
      </c>
      <c r="AA113" s="19"/>
      <c r="AB113" s="296"/>
    </row>
    <row r="114" spans="1:232" ht="14.45" customHeight="1" thickBot="1" x14ac:dyDescent="0.25">
      <c r="A114" s="255" t="s">
        <v>320</v>
      </c>
      <c r="B114" s="171" t="s">
        <v>167</v>
      </c>
      <c r="C114" s="16"/>
      <c r="D114" s="85">
        <f t="shared" si="30"/>
        <v>0</v>
      </c>
      <c r="E114" s="72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34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03"/>
    </row>
    <row r="115" spans="1:232" s="10" customFormat="1" ht="16.5" customHeight="1" thickBot="1" x14ac:dyDescent="0.25">
      <c r="A115" s="95" t="s">
        <v>328</v>
      </c>
      <c r="B115" s="173" t="s">
        <v>344</v>
      </c>
      <c r="C115" s="86">
        <f>SUM(C116:C125)</f>
        <v>46</v>
      </c>
      <c r="D115" s="87">
        <f>SUM(D116:D125)</f>
        <v>145</v>
      </c>
      <c r="E115" s="89">
        <f t="shared" ref="E115:AB115" si="37">SUM(E116:E125)</f>
        <v>0</v>
      </c>
      <c r="F115" s="90">
        <f t="shared" si="37"/>
        <v>0</v>
      </c>
      <c r="G115" s="90">
        <f t="shared" si="37"/>
        <v>0</v>
      </c>
      <c r="H115" s="90">
        <f t="shared" si="37"/>
        <v>0</v>
      </c>
      <c r="I115" s="90">
        <f t="shared" si="37"/>
        <v>0</v>
      </c>
      <c r="J115" s="90">
        <f t="shared" si="37"/>
        <v>0</v>
      </c>
      <c r="K115" s="90">
        <f t="shared" si="37"/>
        <v>0</v>
      </c>
      <c r="L115" s="90">
        <f t="shared" si="37"/>
        <v>0</v>
      </c>
      <c r="M115" s="90">
        <f t="shared" si="37"/>
        <v>0</v>
      </c>
      <c r="N115" s="90">
        <f t="shared" si="37"/>
        <v>0</v>
      </c>
      <c r="O115" s="90">
        <f t="shared" si="37"/>
        <v>0</v>
      </c>
      <c r="P115" s="90">
        <f t="shared" si="37"/>
        <v>0</v>
      </c>
      <c r="Q115" s="91">
        <f t="shared" si="37"/>
        <v>0</v>
      </c>
      <c r="R115" s="86">
        <f t="shared" si="37"/>
        <v>0</v>
      </c>
      <c r="S115" s="86">
        <f t="shared" si="37"/>
        <v>0</v>
      </c>
      <c r="T115" s="86">
        <f t="shared" si="37"/>
        <v>0</v>
      </c>
      <c r="U115" s="86">
        <f t="shared" si="37"/>
        <v>0</v>
      </c>
      <c r="V115" s="86">
        <f t="shared" si="37"/>
        <v>0</v>
      </c>
      <c r="W115" s="86">
        <f t="shared" si="37"/>
        <v>0</v>
      </c>
      <c r="X115" s="86">
        <f t="shared" si="37"/>
        <v>0</v>
      </c>
      <c r="Y115" s="86">
        <f t="shared" si="37"/>
        <v>0</v>
      </c>
      <c r="Z115" s="86">
        <f t="shared" si="37"/>
        <v>145</v>
      </c>
      <c r="AA115" s="86">
        <f t="shared" si="37"/>
        <v>0</v>
      </c>
      <c r="AB115" s="92">
        <f t="shared" si="37"/>
        <v>0</v>
      </c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  <c r="FN115" s="11"/>
      <c r="FO115" s="11"/>
      <c r="FP115" s="11"/>
      <c r="FQ115" s="11"/>
      <c r="FR115" s="11"/>
      <c r="FS115" s="11"/>
      <c r="FT115" s="11"/>
      <c r="FU115" s="11"/>
      <c r="FV115" s="11"/>
      <c r="FW115" s="11"/>
      <c r="FX115" s="11"/>
      <c r="FY115" s="11"/>
      <c r="FZ115" s="11"/>
      <c r="GA115" s="11"/>
      <c r="GB115" s="11"/>
      <c r="GC115" s="11"/>
      <c r="GD115" s="11"/>
      <c r="GE115" s="11"/>
      <c r="GF115" s="11"/>
      <c r="GG115" s="11"/>
      <c r="GH115" s="11"/>
      <c r="GI115" s="11"/>
      <c r="GJ115" s="11"/>
      <c r="GK115" s="11"/>
      <c r="GL115" s="11"/>
      <c r="GM115" s="11"/>
      <c r="GN115" s="11"/>
      <c r="GO115" s="11"/>
      <c r="GP115" s="11"/>
      <c r="GQ115" s="11"/>
      <c r="GR115" s="11"/>
      <c r="GS115" s="11"/>
      <c r="GT115" s="11"/>
      <c r="GU115" s="11"/>
      <c r="GV115" s="11"/>
      <c r="GW115" s="11"/>
      <c r="GX115" s="11"/>
      <c r="GY115" s="11"/>
      <c r="GZ115" s="11"/>
      <c r="HA115" s="11"/>
      <c r="HB115" s="11"/>
      <c r="HC115" s="11"/>
      <c r="HD115" s="11"/>
      <c r="HE115" s="11"/>
      <c r="HF115" s="11"/>
      <c r="HG115" s="11"/>
      <c r="HH115" s="11"/>
      <c r="HI115" s="11"/>
      <c r="HJ115" s="11"/>
      <c r="HK115" s="11"/>
      <c r="HL115" s="11"/>
      <c r="HM115" s="11"/>
      <c r="HN115" s="11"/>
      <c r="HO115" s="11"/>
      <c r="HP115" s="11"/>
      <c r="HQ115" s="11"/>
      <c r="HR115" s="11"/>
      <c r="HS115" s="11"/>
      <c r="HT115" s="11"/>
      <c r="HU115" s="11"/>
      <c r="HV115" s="11"/>
      <c r="HW115" s="11"/>
      <c r="HX115" s="11"/>
    </row>
    <row r="116" spans="1:232" ht="14.45" customHeight="1" x14ac:dyDescent="0.2">
      <c r="A116" s="255" t="s">
        <v>329</v>
      </c>
      <c r="B116" s="171" t="s">
        <v>166</v>
      </c>
      <c r="C116" s="16">
        <v>15</v>
      </c>
      <c r="D116" s="85">
        <f>SUM(Q116:AB116)</f>
        <v>100</v>
      </c>
      <c r="E116" s="72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34"/>
      <c r="R116" s="16"/>
      <c r="S116" s="16"/>
      <c r="T116" s="16"/>
      <c r="U116" s="16"/>
      <c r="V116" s="16"/>
      <c r="W116" s="16"/>
      <c r="X116" s="16"/>
      <c r="Y116" s="16"/>
      <c r="Z116" s="16">
        <v>100</v>
      </c>
      <c r="AA116" s="16"/>
      <c r="AB116" s="103"/>
    </row>
    <row r="117" spans="1:232" ht="14.45" customHeight="1" x14ac:dyDescent="0.2">
      <c r="A117" s="255" t="s">
        <v>333</v>
      </c>
      <c r="B117" s="171" t="s">
        <v>250</v>
      </c>
      <c r="C117" s="16"/>
      <c r="D117" s="85">
        <f t="shared" si="30"/>
        <v>0</v>
      </c>
      <c r="E117" s="72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34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03"/>
    </row>
    <row r="118" spans="1:232" ht="14.45" customHeight="1" x14ac:dyDescent="0.2">
      <c r="A118" s="255" t="s">
        <v>334</v>
      </c>
      <c r="B118" s="171" t="s">
        <v>251</v>
      </c>
      <c r="C118" s="16">
        <v>12</v>
      </c>
      <c r="D118" s="85">
        <f t="shared" si="30"/>
        <v>20</v>
      </c>
      <c r="E118" s="72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34"/>
      <c r="R118" s="16"/>
      <c r="S118" s="16"/>
      <c r="T118" s="16"/>
      <c r="U118" s="16"/>
      <c r="V118" s="16"/>
      <c r="W118" s="16"/>
      <c r="X118" s="16"/>
      <c r="Y118" s="16"/>
      <c r="Z118" s="16">
        <v>20</v>
      </c>
      <c r="AA118" s="16"/>
      <c r="AB118" s="103"/>
    </row>
    <row r="119" spans="1:232" ht="14.45" customHeight="1" x14ac:dyDescent="0.2">
      <c r="A119" s="255" t="s">
        <v>335</v>
      </c>
      <c r="B119" s="171" t="s">
        <v>252</v>
      </c>
      <c r="C119" s="16"/>
      <c r="D119" s="85">
        <f t="shared" si="30"/>
        <v>0</v>
      </c>
      <c r="E119" s="72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34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03"/>
    </row>
    <row r="120" spans="1:232" ht="28.7" customHeight="1" x14ac:dyDescent="0.2">
      <c r="A120" s="255" t="s">
        <v>336</v>
      </c>
      <c r="B120" s="171" t="s">
        <v>168</v>
      </c>
      <c r="C120" s="16"/>
      <c r="D120" s="85">
        <f t="shared" si="30"/>
        <v>0</v>
      </c>
      <c r="E120" s="72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34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03"/>
    </row>
    <row r="121" spans="1:232" ht="42.6" customHeight="1" x14ac:dyDescent="0.2">
      <c r="A121" s="255" t="s">
        <v>405</v>
      </c>
      <c r="B121" s="171" t="s">
        <v>347</v>
      </c>
      <c r="C121" s="16"/>
      <c r="D121" s="85">
        <f t="shared" si="30"/>
        <v>0</v>
      </c>
      <c r="E121" s="72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34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03"/>
    </row>
    <row r="122" spans="1:232" ht="14.45" customHeight="1" x14ac:dyDescent="0.2">
      <c r="A122" s="255" t="s">
        <v>337</v>
      </c>
      <c r="B122" s="171" t="s">
        <v>169</v>
      </c>
      <c r="C122" s="16"/>
      <c r="D122" s="85">
        <f t="shared" si="30"/>
        <v>0</v>
      </c>
      <c r="E122" s="72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34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03"/>
    </row>
    <row r="123" spans="1:232" ht="14.45" customHeight="1" x14ac:dyDescent="0.2">
      <c r="A123" s="255" t="s">
        <v>330</v>
      </c>
      <c r="B123" s="171" t="s">
        <v>170</v>
      </c>
      <c r="C123" s="16">
        <v>19</v>
      </c>
      <c r="D123" s="85">
        <f t="shared" si="30"/>
        <v>25</v>
      </c>
      <c r="E123" s="72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34"/>
      <c r="R123" s="16"/>
      <c r="S123" s="16"/>
      <c r="T123" s="16"/>
      <c r="U123" s="16"/>
      <c r="V123" s="16"/>
      <c r="W123" s="16"/>
      <c r="X123" s="16"/>
      <c r="Y123" s="16"/>
      <c r="Z123" s="16">
        <v>25</v>
      </c>
      <c r="AA123" s="16"/>
      <c r="AB123" s="103"/>
    </row>
    <row r="124" spans="1:232" ht="14.45" customHeight="1" x14ac:dyDescent="0.2">
      <c r="A124" s="255" t="s">
        <v>331</v>
      </c>
      <c r="B124" s="171" t="s">
        <v>345</v>
      </c>
      <c r="C124" s="16"/>
      <c r="D124" s="85">
        <f t="shared" si="30"/>
        <v>0</v>
      </c>
      <c r="E124" s="72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34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03"/>
    </row>
    <row r="125" spans="1:232" ht="14.45" customHeight="1" thickBot="1" x14ac:dyDescent="0.25">
      <c r="A125" s="255" t="s">
        <v>332</v>
      </c>
      <c r="B125" s="171" t="s">
        <v>346</v>
      </c>
      <c r="C125" s="16"/>
      <c r="D125" s="85">
        <f t="shared" si="30"/>
        <v>0</v>
      </c>
      <c r="E125" s="72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34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03"/>
    </row>
    <row r="126" spans="1:232" s="10" customFormat="1" ht="27.6" customHeight="1" thickBot="1" x14ac:dyDescent="0.25">
      <c r="A126" s="95" t="s">
        <v>338</v>
      </c>
      <c r="B126" s="173" t="s">
        <v>348</v>
      </c>
      <c r="C126" s="86">
        <f>SUM(C127:C131)</f>
        <v>20</v>
      </c>
      <c r="D126" s="87">
        <f t="shared" ref="D126:AB126" si="38">SUM(D127:D131)</f>
        <v>30</v>
      </c>
      <c r="E126" s="89">
        <f t="shared" si="38"/>
        <v>0</v>
      </c>
      <c r="F126" s="90">
        <f t="shared" si="38"/>
        <v>0</v>
      </c>
      <c r="G126" s="90">
        <f t="shared" si="38"/>
        <v>0</v>
      </c>
      <c r="H126" s="90">
        <f t="shared" si="38"/>
        <v>0</v>
      </c>
      <c r="I126" s="90">
        <f t="shared" si="38"/>
        <v>0</v>
      </c>
      <c r="J126" s="90">
        <f t="shared" si="38"/>
        <v>0</v>
      </c>
      <c r="K126" s="90">
        <f t="shared" si="38"/>
        <v>0</v>
      </c>
      <c r="L126" s="90">
        <f t="shared" si="38"/>
        <v>0</v>
      </c>
      <c r="M126" s="90">
        <f t="shared" si="38"/>
        <v>0</v>
      </c>
      <c r="N126" s="90">
        <f t="shared" si="38"/>
        <v>0</v>
      </c>
      <c r="O126" s="90">
        <f t="shared" si="38"/>
        <v>0</v>
      </c>
      <c r="P126" s="90">
        <f t="shared" si="38"/>
        <v>0</v>
      </c>
      <c r="Q126" s="91">
        <f t="shared" si="38"/>
        <v>0</v>
      </c>
      <c r="R126" s="86">
        <f t="shared" si="38"/>
        <v>0</v>
      </c>
      <c r="S126" s="86">
        <f t="shared" si="38"/>
        <v>0</v>
      </c>
      <c r="T126" s="86">
        <f t="shared" si="38"/>
        <v>0</v>
      </c>
      <c r="U126" s="86">
        <f t="shared" si="38"/>
        <v>0</v>
      </c>
      <c r="V126" s="86">
        <f t="shared" si="38"/>
        <v>0</v>
      </c>
      <c r="W126" s="86">
        <f t="shared" si="38"/>
        <v>0</v>
      </c>
      <c r="X126" s="86">
        <f t="shared" si="38"/>
        <v>0</v>
      </c>
      <c r="Y126" s="86">
        <f t="shared" si="38"/>
        <v>0</v>
      </c>
      <c r="Z126" s="86">
        <f t="shared" si="38"/>
        <v>30</v>
      </c>
      <c r="AA126" s="86">
        <f t="shared" si="38"/>
        <v>0</v>
      </c>
      <c r="AB126" s="92">
        <f t="shared" si="38"/>
        <v>0</v>
      </c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  <c r="FN126" s="11"/>
      <c r="FO126" s="11"/>
      <c r="FP126" s="11"/>
      <c r="FQ126" s="11"/>
      <c r="FR126" s="11"/>
      <c r="FS126" s="11"/>
      <c r="FT126" s="11"/>
      <c r="FU126" s="11"/>
      <c r="FV126" s="11"/>
      <c r="FW126" s="11"/>
      <c r="FX126" s="11"/>
      <c r="FY126" s="11"/>
      <c r="FZ126" s="11"/>
      <c r="GA126" s="11"/>
      <c r="GB126" s="11"/>
      <c r="GC126" s="11"/>
      <c r="GD126" s="11"/>
      <c r="GE126" s="11"/>
      <c r="GF126" s="11"/>
      <c r="GG126" s="11"/>
      <c r="GH126" s="11"/>
      <c r="GI126" s="11"/>
      <c r="GJ126" s="11"/>
      <c r="GK126" s="11"/>
      <c r="GL126" s="11"/>
      <c r="GM126" s="11"/>
      <c r="GN126" s="11"/>
      <c r="GO126" s="11"/>
      <c r="GP126" s="11"/>
      <c r="GQ126" s="11"/>
      <c r="GR126" s="11"/>
      <c r="GS126" s="11"/>
      <c r="GT126" s="11"/>
      <c r="GU126" s="11"/>
      <c r="GV126" s="11"/>
      <c r="GW126" s="11"/>
      <c r="GX126" s="11"/>
      <c r="GY126" s="11"/>
      <c r="GZ126" s="11"/>
      <c r="HA126" s="11"/>
      <c r="HB126" s="11"/>
      <c r="HC126" s="11"/>
      <c r="HD126" s="11"/>
      <c r="HE126" s="11"/>
      <c r="HF126" s="11"/>
      <c r="HG126" s="11"/>
      <c r="HH126" s="11"/>
      <c r="HI126" s="11"/>
      <c r="HJ126" s="11"/>
      <c r="HK126" s="11"/>
      <c r="HL126" s="11"/>
      <c r="HM126" s="11"/>
      <c r="HN126" s="11"/>
      <c r="HO126" s="11"/>
      <c r="HP126" s="11"/>
      <c r="HQ126" s="11"/>
      <c r="HR126" s="11"/>
      <c r="HS126" s="11"/>
      <c r="HT126" s="11"/>
      <c r="HU126" s="11"/>
      <c r="HV126" s="11"/>
      <c r="HW126" s="11"/>
      <c r="HX126" s="11"/>
    </row>
    <row r="127" spans="1:232" ht="14.45" customHeight="1" x14ac:dyDescent="0.2">
      <c r="A127" s="255" t="s">
        <v>339</v>
      </c>
      <c r="B127" s="171" t="s">
        <v>171</v>
      </c>
      <c r="C127" s="16"/>
      <c r="D127" s="85">
        <f t="shared" si="30"/>
        <v>0</v>
      </c>
      <c r="E127" s="72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34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03"/>
    </row>
    <row r="128" spans="1:232" ht="14.45" customHeight="1" x14ac:dyDescent="0.2">
      <c r="A128" s="255" t="s">
        <v>340</v>
      </c>
      <c r="B128" s="171" t="s">
        <v>172</v>
      </c>
      <c r="C128" s="16">
        <v>20</v>
      </c>
      <c r="D128" s="85">
        <f t="shared" si="30"/>
        <v>30</v>
      </c>
      <c r="E128" s="72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34"/>
      <c r="R128" s="16"/>
      <c r="S128" s="16"/>
      <c r="T128" s="16"/>
      <c r="U128" s="16"/>
      <c r="V128" s="16"/>
      <c r="W128" s="16"/>
      <c r="X128" s="16"/>
      <c r="Y128" s="16"/>
      <c r="Z128" s="16">
        <v>30</v>
      </c>
      <c r="AA128" s="16"/>
      <c r="AB128" s="103"/>
    </row>
    <row r="129" spans="1:232" ht="14.45" customHeight="1" x14ac:dyDescent="0.2">
      <c r="A129" s="255" t="s">
        <v>341</v>
      </c>
      <c r="B129" s="171" t="s">
        <v>173</v>
      </c>
      <c r="C129" s="16"/>
      <c r="D129" s="85">
        <f t="shared" si="30"/>
        <v>0</v>
      </c>
      <c r="E129" s="72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34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03"/>
    </row>
    <row r="130" spans="1:232" ht="14.45" customHeight="1" x14ac:dyDescent="0.2">
      <c r="A130" s="255" t="s">
        <v>342</v>
      </c>
      <c r="B130" s="171" t="s">
        <v>349</v>
      </c>
      <c r="C130" s="16"/>
      <c r="D130" s="85">
        <f t="shared" si="30"/>
        <v>0</v>
      </c>
      <c r="E130" s="72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34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03"/>
    </row>
    <row r="131" spans="1:232" ht="14.45" customHeight="1" thickBot="1" x14ac:dyDescent="0.25">
      <c r="A131" s="273" t="s">
        <v>343</v>
      </c>
      <c r="B131" s="177" t="s">
        <v>350</v>
      </c>
      <c r="C131" s="106"/>
      <c r="D131" s="107">
        <f t="shared" si="30"/>
        <v>0</v>
      </c>
      <c r="E131" s="108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10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11"/>
    </row>
    <row r="132" spans="1:232" s="10" customFormat="1" ht="16.5" customHeight="1" thickBot="1" x14ac:dyDescent="0.25">
      <c r="A132" s="95" t="s">
        <v>351</v>
      </c>
      <c r="B132" s="173" t="s">
        <v>358</v>
      </c>
      <c r="C132" s="86">
        <f>SUM(C133:C138)</f>
        <v>206</v>
      </c>
      <c r="D132" s="87">
        <f t="shared" ref="D132:AB132" si="39">SUM(D133:D138)</f>
        <v>265</v>
      </c>
      <c r="E132" s="89">
        <f t="shared" si="39"/>
        <v>0</v>
      </c>
      <c r="F132" s="90">
        <f t="shared" si="39"/>
        <v>0</v>
      </c>
      <c r="G132" s="90">
        <f t="shared" si="39"/>
        <v>0</v>
      </c>
      <c r="H132" s="90">
        <f t="shared" si="39"/>
        <v>0</v>
      </c>
      <c r="I132" s="90">
        <f t="shared" si="39"/>
        <v>0</v>
      </c>
      <c r="J132" s="90">
        <f t="shared" si="39"/>
        <v>0</v>
      </c>
      <c r="K132" s="90">
        <f t="shared" si="39"/>
        <v>0</v>
      </c>
      <c r="L132" s="90">
        <f t="shared" si="39"/>
        <v>0</v>
      </c>
      <c r="M132" s="90">
        <f t="shared" si="39"/>
        <v>0</v>
      </c>
      <c r="N132" s="90">
        <f t="shared" si="39"/>
        <v>0</v>
      </c>
      <c r="O132" s="90">
        <f t="shared" si="39"/>
        <v>0</v>
      </c>
      <c r="P132" s="90">
        <f t="shared" si="39"/>
        <v>0</v>
      </c>
      <c r="Q132" s="91">
        <f t="shared" si="39"/>
        <v>0</v>
      </c>
      <c r="R132" s="86">
        <f t="shared" si="39"/>
        <v>0</v>
      </c>
      <c r="S132" s="86">
        <f t="shared" si="39"/>
        <v>0</v>
      </c>
      <c r="T132" s="86">
        <f t="shared" si="39"/>
        <v>0</v>
      </c>
      <c r="U132" s="86">
        <f t="shared" si="39"/>
        <v>0</v>
      </c>
      <c r="V132" s="86">
        <f t="shared" si="39"/>
        <v>0</v>
      </c>
      <c r="W132" s="86">
        <f t="shared" si="39"/>
        <v>0</v>
      </c>
      <c r="X132" s="86">
        <f t="shared" si="39"/>
        <v>0</v>
      </c>
      <c r="Y132" s="86">
        <f t="shared" si="39"/>
        <v>0</v>
      </c>
      <c r="Z132" s="86">
        <f t="shared" si="39"/>
        <v>265</v>
      </c>
      <c r="AA132" s="86">
        <f t="shared" si="39"/>
        <v>0</v>
      </c>
      <c r="AB132" s="92">
        <f t="shared" si="39"/>
        <v>0</v>
      </c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  <c r="FO132" s="11"/>
      <c r="FP132" s="11"/>
      <c r="FQ132" s="11"/>
      <c r="FR132" s="11"/>
      <c r="FS132" s="11"/>
      <c r="FT132" s="11"/>
      <c r="FU132" s="11"/>
      <c r="FV132" s="11"/>
      <c r="FW132" s="11"/>
      <c r="FX132" s="11"/>
      <c r="FY132" s="11"/>
      <c r="FZ132" s="11"/>
      <c r="GA132" s="11"/>
      <c r="GB132" s="11"/>
      <c r="GC132" s="11"/>
      <c r="GD132" s="11"/>
      <c r="GE132" s="11"/>
      <c r="GF132" s="11"/>
      <c r="GG132" s="11"/>
      <c r="GH132" s="11"/>
      <c r="GI132" s="11"/>
      <c r="GJ132" s="11"/>
      <c r="GK132" s="11"/>
      <c r="GL132" s="11"/>
      <c r="GM132" s="11"/>
      <c r="GN132" s="11"/>
      <c r="GO132" s="11"/>
      <c r="GP132" s="11"/>
      <c r="GQ132" s="11"/>
      <c r="GR132" s="11"/>
      <c r="GS132" s="11"/>
      <c r="GT132" s="11"/>
      <c r="GU132" s="11"/>
      <c r="GV132" s="11"/>
      <c r="GW132" s="11"/>
      <c r="GX132" s="11"/>
      <c r="GY132" s="11"/>
      <c r="GZ132" s="11"/>
      <c r="HA132" s="11"/>
      <c r="HB132" s="11"/>
      <c r="HC132" s="11"/>
      <c r="HD132" s="11"/>
      <c r="HE132" s="11"/>
      <c r="HF132" s="11"/>
      <c r="HG132" s="11"/>
      <c r="HH132" s="11"/>
      <c r="HI132" s="11"/>
      <c r="HJ132" s="11"/>
      <c r="HK132" s="11"/>
      <c r="HL132" s="11"/>
      <c r="HM132" s="11"/>
      <c r="HN132" s="11"/>
      <c r="HO132" s="11"/>
      <c r="HP132" s="11"/>
      <c r="HQ132" s="11"/>
      <c r="HR132" s="11"/>
      <c r="HS132" s="11"/>
      <c r="HT132" s="11"/>
      <c r="HU132" s="11"/>
      <c r="HV132" s="11"/>
      <c r="HW132" s="11"/>
      <c r="HX132" s="11"/>
    </row>
    <row r="133" spans="1:232" ht="14.45" customHeight="1" x14ac:dyDescent="0.2">
      <c r="A133" s="255" t="s">
        <v>352</v>
      </c>
      <c r="B133" s="171" t="s">
        <v>174</v>
      </c>
      <c r="C133" s="16">
        <v>90</v>
      </c>
      <c r="D133" s="85">
        <f t="shared" si="30"/>
        <v>100</v>
      </c>
      <c r="E133" s="72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34"/>
      <c r="R133" s="16"/>
      <c r="S133" s="16"/>
      <c r="T133" s="16"/>
      <c r="U133" s="16"/>
      <c r="V133" s="16"/>
      <c r="W133" s="16"/>
      <c r="X133" s="16"/>
      <c r="Y133" s="16"/>
      <c r="Z133" s="16">
        <v>100</v>
      </c>
      <c r="AA133" s="16"/>
      <c r="AB133" s="103"/>
    </row>
    <row r="134" spans="1:232" ht="14.45" customHeight="1" x14ac:dyDescent="0.2">
      <c r="A134" s="255" t="s">
        <v>353</v>
      </c>
      <c r="B134" s="171" t="s">
        <v>175</v>
      </c>
      <c r="C134" s="16">
        <v>30</v>
      </c>
      <c r="D134" s="85">
        <f t="shared" si="30"/>
        <v>50</v>
      </c>
      <c r="E134" s="72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34"/>
      <c r="R134" s="16"/>
      <c r="S134" s="16"/>
      <c r="T134" s="16"/>
      <c r="U134" s="16"/>
      <c r="V134" s="16"/>
      <c r="W134" s="16"/>
      <c r="X134" s="16"/>
      <c r="Y134" s="16"/>
      <c r="Z134" s="16">
        <v>50</v>
      </c>
      <c r="AA134" s="16"/>
      <c r="AB134" s="103"/>
    </row>
    <row r="135" spans="1:232" ht="14.45" customHeight="1" x14ac:dyDescent="0.2">
      <c r="A135" s="255" t="s">
        <v>354</v>
      </c>
      <c r="B135" s="171" t="s">
        <v>176</v>
      </c>
      <c r="C135" s="16"/>
      <c r="D135" s="85">
        <f t="shared" si="30"/>
        <v>0</v>
      </c>
      <c r="E135" s="72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34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03"/>
    </row>
    <row r="136" spans="1:232" ht="14.45" customHeight="1" x14ac:dyDescent="0.2">
      <c r="A136" s="255" t="s">
        <v>355</v>
      </c>
      <c r="B136" s="171" t="s">
        <v>177</v>
      </c>
      <c r="C136" s="16"/>
      <c r="D136" s="85">
        <f t="shared" si="30"/>
        <v>0</v>
      </c>
      <c r="E136" s="72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34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03"/>
    </row>
    <row r="137" spans="1:232" ht="14.45" customHeight="1" x14ac:dyDescent="0.2">
      <c r="A137" s="255" t="s">
        <v>356</v>
      </c>
      <c r="B137" s="171" t="s">
        <v>178</v>
      </c>
      <c r="C137" s="16">
        <v>86</v>
      </c>
      <c r="D137" s="85">
        <f t="shared" si="30"/>
        <v>115</v>
      </c>
      <c r="E137" s="72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34"/>
      <c r="R137" s="16"/>
      <c r="S137" s="16"/>
      <c r="T137" s="16"/>
      <c r="U137" s="16"/>
      <c r="V137" s="16"/>
      <c r="W137" s="16"/>
      <c r="X137" s="16"/>
      <c r="Y137" s="16"/>
      <c r="Z137" s="16">
        <v>115</v>
      </c>
      <c r="AA137" s="16"/>
      <c r="AB137" s="103"/>
    </row>
    <row r="138" spans="1:232" ht="14.45" customHeight="1" thickBot="1" x14ac:dyDescent="0.25">
      <c r="A138" s="255" t="s">
        <v>357</v>
      </c>
      <c r="B138" s="171" t="s">
        <v>179</v>
      </c>
      <c r="C138" s="16"/>
      <c r="D138" s="85">
        <f t="shared" si="30"/>
        <v>0</v>
      </c>
      <c r="E138" s="72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34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03"/>
    </row>
    <row r="139" spans="1:232" s="10" customFormat="1" ht="16.5" customHeight="1" thickBot="1" x14ac:dyDescent="0.25">
      <c r="A139" s="95" t="s">
        <v>359</v>
      </c>
      <c r="B139" s="173" t="s">
        <v>375</v>
      </c>
      <c r="C139" s="86">
        <f>SUM(C140:C143)</f>
        <v>1230</v>
      </c>
      <c r="D139" s="87">
        <f t="shared" ref="D139:AB139" si="40">SUM(D140:D143)</f>
        <v>1545</v>
      </c>
      <c r="E139" s="89">
        <f t="shared" si="40"/>
        <v>0</v>
      </c>
      <c r="F139" s="90">
        <f t="shared" si="40"/>
        <v>0</v>
      </c>
      <c r="G139" s="90">
        <f t="shared" si="40"/>
        <v>0</v>
      </c>
      <c r="H139" s="90">
        <f t="shared" si="40"/>
        <v>0</v>
      </c>
      <c r="I139" s="90">
        <f t="shared" si="40"/>
        <v>0</v>
      </c>
      <c r="J139" s="90">
        <f t="shared" si="40"/>
        <v>0</v>
      </c>
      <c r="K139" s="90">
        <f t="shared" si="40"/>
        <v>0</v>
      </c>
      <c r="L139" s="90">
        <f t="shared" si="40"/>
        <v>0</v>
      </c>
      <c r="M139" s="90">
        <f t="shared" si="40"/>
        <v>0</v>
      </c>
      <c r="N139" s="90">
        <f t="shared" si="40"/>
        <v>0</v>
      </c>
      <c r="O139" s="90">
        <f t="shared" si="40"/>
        <v>0</v>
      </c>
      <c r="P139" s="90">
        <f t="shared" si="40"/>
        <v>0</v>
      </c>
      <c r="Q139" s="91">
        <f t="shared" si="40"/>
        <v>0</v>
      </c>
      <c r="R139" s="86">
        <f t="shared" si="40"/>
        <v>0</v>
      </c>
      <c r="S139" s="86">
        <f t="shared" si="40"/>
        <v>0</v>
      </c>
      <c r="T139" s="86">
        <f t="shared" si="40"/>
        <v>0</v>
      </c>
      <c r="U139" s="86">
        <f t="shared" si="40"/>
        <v>0</v>
      </c>
      <c r="V139" s="86">
        <f t="shared" si="40"/>
        <v>0</v>
      </c>
      <c r="W139" s="86">
        <f t="shared" si="40"/>
        <v>0</v>
      </c>
      <c r="X139" s="86">
        <f t="shared" si="40"/>
        <v>0</v>
      </c>
      <c r="Y139" s="86">
        <f t="shared" si="40"/>
        <v>0</v>
      </c>
      <c r="Z139" s="86">
        <f t="shared" si="40"/>
        <v>1545</v>
      </c>
      <c r="AA139" s="86">
        <f t="shared" si="40"/>
        <v>0</v>
      </c>
      <c r="AB139" s="92">
        <f t="shared" si="40"/>
        <v>0</v>
      </c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  <c r="FN139" s="11"/>
      <c r="FO139" s="11"/>
      <c r="FP139" s="11"/>
      <c r="FQ139" s="11"/>
      <c r="FR139" s="11"/>
      <c r="FS139" s="11"/>
      <c r="FT139" s="11"/>
      <c r="FU139" s="11"/>
      <c r="FV139" s="11"/>
      <c r="FW139" s="11"/>
      <c r="FX139" s="11"/>
      <c r="FY139" s="11"/>
      <c r="FZ139" s="11"/>
      <c r="GA139" s="11"/>
      <c r="GB139" s="11"/>
      <c r="GC139" s="11"/>
      <c r="GD139" s="11"/>
      <c r="GE139" s="11"/>
      <c r="GF139" s="11"/>
      <c r="GG139" s="11"/>
      <c r="GH139" s="11"/>
      <c r="GI139" s="11"/>
      <c r="GJ139" s="11"/>
      <c r="GK139" s="11"/>
      <c r="GL139" s="11"/>
      <c r="GM139" s="11"/>
      <c r="GN139" s="11"/>
      <c r="GO139" s="11"/>
      <c r="GP139" s="11"/>
      <c r="GQ139" s="11"/>
      <c r="GR139" s="11"/>
      <c r="GS139" s="11"/>
      <c r="GT139" s="11"/>
      <c r="GU139" s="11"/>
      <c r="GV139" s="11"/>
      <c r="GW139" s="11"/>
      <c r="GX139" s="11"/>
      <c r="GY139" s="11"/>
      <c r="GZ139" s="11"/>
      <c r="HA139" s="11"/>
      <c r="HB139" s="11"/>
      <c r="HC139" s="11"/>
      <c r="HD139" s="11"/>
      <c r="HE139" s="11"/>
      <c r="HF139" s="11"/>
      <c r="HG139" s="11"/>
      <c r="HH139" s="11"/>
      <c r="HI139" s="11"/>
      <c r="HJ139" s="11"/>
      <c r="HK139" s="11"/>
      <c r="HL139" s="11"/>
      <c r="HM139" s="11"/>
      <c r="HN139" s="11"/>
      <c r="HO139" s="11"/>
      <c r="HP139" s="11"/>
      <c r="HQ139" s="11"/>
      <c r="HR139" s="11"/>
      <c r="HS139" s="11"/>
      <c r="HT139" s="11"/>
      <c r="HU139" s="11"/>
      <c r="HV139" s="11"/>
      <c r="HW139" s="11"/>
      <c r="HX139" s="11"/>
    </row>
    <row r="140" spans="1:232" ht="14.45" customHeight="1" x14ac:dyDescent="0.2">
      <c r="A140" s="255" t="s">
        <v>360</v>
      </c>
      <c r="B140" s="171" t="s">
        <v>181</v>
      </c>
      <c r="C140" s="16"/>
      <c r="D140" s="85">
        <f t="shared" si="30"/>
        <v>0</v>
      </c>
      <c r="E140" s="72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34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03"/>
    </row>
    <row r="141" spans="1:232" ht="14.45" customHeight="1" x14ac:dyDescent="0.2">
      <c r="A141" s="255" t="s">
        <v>361</v>
      </c>
      <c r="B141" s="171" t="s">
        <v>180</v>
      </c>
      <c r="C141" s="16">
        <v>200</v>
      </c>
      <c r="D141" s="85">
        <f t="shared" si="30"/>
        <v>240</v>
      </c>
      <c r="E141" s="72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34"/>
      <c r="R141" s="16"/>
      <c r="S141" s="16"/>
      <c r="T141" s="16"/>
      <c r="U141" s="16"/>
      <c r="V141" s="16"/>
      <c r="W141" s="16"/>
      <c r="X141" s="16"/>
      <c r="Y141" s="16"/>
      <c r="Z141" s="16">
        <v>240</v>
      </c>
      <c r="AA141" s="16"/>
      <c r="AB141" s="103"/>
    </row>
    <row r="142" spans="1:232" ht="14.45" customHeight="1" x14ac:dyDescent="0.2">
      <c r="A142" s="255" t="s">
        <v>362</v>
      </c>
      <c r="B142" s="171" t="s">
        <v>182</v>
      </c>
      <c r="C142" s="16">
        <v>1000</v>
      </c>
      <c r="D142" s="85">
        <f t="shared" si="30"/>
        <v>1230</v>
      </c>
      <c r="E142" s="72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34"/>
      <c r="R142" s="16"/>
      <c r="S142" s="16"/>
      <c r="T142" s="16"/>
      <c r="U142" s="16"/>
      <c r="V142" s="16"/>
      <c r="W142" s="16"/>
      <c r="X142" s="16"/>
      <c r="Y142" s="16"/>
      <c r="Z142" s="16">
        <v>1230</v>
      </c>
      <c r="AA142" s="16"/>
      <c r="AB142" s="103"/>
    </row>
    <row r="143" spans="1:232" ht="14.45" customHeight="1" thickBot="1" x14ac:dyDescent="0.25">
      <c r="A143" s="255" t="s">
        <v>363</v>
      </c>
      <c r="B143" s="171" t="s">
        <v>183</v>
      </c>
      <c r="C143" s="16">
        <v>30</v>
      </c>
      <c r="D143" s="85">
        <f t="shared" si="30"/>
        <v>75</v>
      </c>
      <c r="E143" s="72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34"/>
      <c r="R143" s="16"/>
      <c r="S143" s="16"/>
      <c r="T143" s="16"/>
      <c r="U143" s="16"/>
      <c r="V143" s="16"/>
      <c r="W143" s="16"/>
      <c r="X143" s="16"/>
      <c r="Y143" s="16"/>
      <c r="Z143" s="16">
        <v>75</v>
      </c>
      <c r="AA143" s="16"/>
      <c r="AB143" s="103"/>
    </row>
    <row r="144" spans="1:232" s="10" customFormat="1" ht="16.5" customHeight="1" thickBot="1" x14ac:dyDescent="0.25">
      <c r="A144" s="95" t="s">
        <v>381</v>
      </c>
      <c r="B144" s="173" t="s">
        <v>380</v>
      </c>
      <c r="C144" s="86">
        <f>SUM(C145:C148)</f>
        <v>0</v>
      </c>
      <c r="D144" s="87">
        <f t="shared" ref="D144:AB144" si="41">SUM(D145:D148)</f>
        <v>0</v>
      </c>
      <c r="E144" s="89">
        <f t="shared" si="41"/>
        <v>0</v>
      </c>
      <c r="F144" s="90">
        <f t="shared" si="41"/>
        <v>0</v>
      </c>
      <c r="G144" s="90">
        <f t="shared" si="41"/>
        <v>0</v>
      </c>
      <c r="H144" s="90">
        <f t="shared" si="41"/>
        <v>0</v>
      </c>
      <c r="I144" s="90">
        <f t="shared" si="41"/>
        <v>0</v>
      </c>
      <c r="J144" s="90">
        <f t="shared" si="41"/>
        <v>0</v>
      </c>
      <c r="K144" s="90">
        <f t="shared" si="41"/>
        <v>0</v>
      </c>
      <c r="L144" s="90">
        <f t="shared" si="41"/>
        <v>0</v>
      </c>
      <c r="M144" s="90">
        <f t="shared" si="41"/>
        <v>0</v>
      </c>
      <c r="N144" s="90">
        <f t="shared" si="41"/>
        <v>0</v>
      </c>
      <c r="O144" s="90">
        <f t="shared" si="41"/>
        <v>0</v>
      </c>
      <c r="P144" s="90">
        <f t="shared" si="41"/>
        <v>0</v>
      </c>
      <c r="Q144" s="91">
        <f t="shared" si="41"/>
        <v>0</v>
      </c>
      <c r="R144" s="86">
        <f t="shared" si="41"/>
        <v>0</v>
      </c>
      <c r="S144" s="86">
        <f t="shared" si="41"/>
        <v>0</v>
      </c>
      <c r="T144" s="86">
        <f t="shared" si="41"/>
        <v>0</v>
      </c>
      <c r="U144" s="86">
        <f t="shared" si="41"/>
        <v>0</v>
      </c>
      <c r="V144" s="86">
        <f t="shared" si="41"/>
        <v>0</v>
      </c>
      <c r="W144" s="86">
        <f t="shared" si="41"/>
        <v>0</v>
      </c>
      <c r="X144" s="86">
        <f t="shared" si="41"/>
        <v>0</v>
      </c>
      <c r="Y144" s="86">
        <f t="shared" si="41"/>
        <v>0</v>
      </c>
      <c r="Z144" s="86">
        <f t="shared" si="41"/>
        <v>0</v>
      </c>
      <c r="AA144" s="86">
        <f t="shared" si="41"/>
        <v>0</v>
      </c>
      <c r="AB144" s="92">
        <f t="shared" si="41"/>
        <v>0</v>
      </c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  <c r="FN144" s="11"/>
      <c r="FO144" s="11"/>
      <c r="FP144" s="11"/>
      <c r="FQ144" s="11"/>
      <c r="FR144" s="11"/>
      <c r="FS144" s="11"/>
      <c r="FT144" s="11"/>
      <c r="FU144" s="11"/>
      <c r="FV144" s="11"/>
      <c r="FW144" s="11"/>
      <c r="FX144" s="11"/>
      <c r="FY144" s="11"/>
      <c r="FZ144" s="11"/>
      <c r="GA144" s="11"/>
      <c r="GB144" s="11"/>
      <c r="GC144" s="11"/>
      <c r="GD144" s="11"/>
      <c r="GE144" s="11"/>
      <c r="GF144" s="11"/>
      <c r="GG144" s="11"/>
      <c r="GH144" s="11"/>
      <c r="GI144" s="11"/>
      <c r="GJ144" s="11"/>
      <c r="GK144" s="11"/>
      <c r="GL144" s="11"/>
      <c r="GM144" s="11"/>
      <c r="GN144" s="11"/>
      <c r="GO144" s="11"/>
      <c r="GP144" s="11"/>
      <c r="GQ144" s="11"/>
      <c r="GR144" s="11"/>
      <c r="GS144" s="11"/>
      <c r="GT144" s="11"/>
      <c r="GU144" s="11"/>
      <c r="GV144" s="11"/>
      <c r="GW144" s="11"/>
      <c r="GX144" s="11"/>
      <c r="GY144" s="11"/>
      <c r="GZ144" s="11"/>
      <c r="HA144" s="11"/>
      <c r="HB144" s="11"/>
      <c r="HC144" s="11"/>
      <c r="HD144" s="11"/>
      <c r="HE144" s="11"/>
      <c r="HF144" s="11"/>
      <c r="HG144" s="11"/>
      <c r="HH144" s="11"/>
      <c r="HI144" s="11"/>
      <c r="HJ144" s="11"/>
      <c r="HK144" s="11"/>
      <c r="HL144" s="11"/>
      <c r="HM144" s="11"/>
      <c r="HN144" s="11"/>
      <c r="HO144" s="11"/>
      <c r="HP144" s="11"/>
      <c r="HQ144" s="11"/>
      <c r="HR144" s="11"/>
      <c r="HS144" s="11"/>
      <c r="HT144" s="11"/>
      <c r="HU144" s="11"/>
      <c r="HV144" s="11"/>
      <c r="HW144" s="11"/>
      <c r="HX144" s="11"/>
    </row>
    <row r="145" spans="1:232" ht="14.45" customHeight="1" x14ac:dyDescent="0.2">
      <c r="A145" s="262" t="s">
        <v>382</v>
      </c>
      <c r="B145" s="174" t="s">
        <v>184</v>
      </c>
      <c r="C145" s="16"/>
      <c r="D145" s="85">
        <f t="shared" si="30"/>
        <v>0</v>
      </c>
      <c r="E145" s="72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34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03"/>
    </row>
    <row r="146" spans="1:232" ht="14.45" customHeight="1" x14ac:dyDescent="0.2">
      <c r="A146" s="255" t="s">
        <v>383</v>
      </c>
      <c r="B146" s="171" t="s">
        <v>185</v>
      </c>
      <c r="C146" s="16"/>
      <c r="D146" s="85">
        <f t="shared" si="30"/>
        <v>0</v>
      </c>
      <c r="E146" s="72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34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03"/>
    </row>
    <row r="147" spans="1:232" ht="15" customHeight="1" x14ac:dyDescent="0.2">
      <c r="A147" s="276" t="s">
        <v>253</v>
      </c>
      <c r="B147" s="297" t="s">
        <v>255</v>
      </c>
      <c r="C147" s="16"/>
      <c r="D147" s="85">
        <f t="shared" si="30"/>
        <v>0</v>
      </c>
      <c r="E147" s="72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34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03"/>
    </row>
    <row r="148" spans="1:232" ht="15" customHeight="1" thickBot="1" x14ac:dyDescent="0.25">
      <c r="A148" s="256" t="s">
        <v>254</v>
      </c>
      <c r="B148" s="298" t="s">
        <v>256</v>
      </c>
      <c r="C148" s="3"/>
      <c r="D148" s="14">
        <f t="shared" si="30"/>
        <v>0</v>
      </c>
      <c r="E148" s="54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32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105"/>
    </row>
    <row r="149" spans="1:232" s="10" customFormat="1" ht="16.5" customHeight="1" thickBot="1" x14ac:dyDescent="0.25">
      <c r="A149" s="95" t="s">
        <v>364</v>
      </c>
      <c r="B149" s="173" t="s">
        <v>376</v>
      </c>
      <c r="C149" s="86">
        <f>SUM(C150:C152)</f>
        <v>0</v>
      </c>
      <c r="D149" s="87">
        <f>SUM(D150:D152)</f>
        <v>0</v>
      </c>
      <c r="E149" s="89">
        <f t="shared" ref="E149:AB149" si="42">SUM(E150:E152)</f>
        <v>0</v>
      </c>
      <c r="F149" s="90">
        <f t="shared" si="42"/>
        <v>0</v>
      </c>
      <c r="G149" s="90">
        <f t="shared" si="42"/>
        <v>0</v>
      </c>
      <c r="H149" s="90">
        <f t="shared" si="42"/>
        <v>0</v>
      </c>
      <c r="I149" s="90">
        <f t="shared" si="42"/>
        <v>0</v>
      </c>
      <c r="J149" s="90">
        <f t="shared" si="42"/>
        <v>0</v>
      </c>
      <c r="K149" s="90">
        <f t="shared" si="42"/>
        <v>0</v>
      </c>
      <c r="L149" s="90">
        <f t="shared" si="42"/>
        <v>0</v>
      </c>
      <c r="M149" s="90">
        <f t="shared" si="42"/>
        <v>0</v>
      </c>
      <c r="N149" s="90">
        <f t="shared" si="42"/>
        <v>0</v>
      </c>
      <c r="O149" s="90">
        <f t="shared" si="42"/>
        <v>0</v>
      </c>
      <c r="P149" s="90">
        <f t="shared" si="42"/>
        <v>0</v>
      </c>
      <c r="Q149" s="91">
        <f>SUM(Q150:Q152)</f>
        <v>0</v>
      </c>
      <c r="R149" s="86">
        <f t="shared" si="42"/>
        <v>0</v>
      </c>
      <c r="S149" s="86">
        <f t="shared" si="42"/>
        <v>0</v>
      </c>
      <c r="T149" s="86">
        <f t="shared" si="42"/>
        <v>0</v>
      </c>
      <c r="U149" s="86">
        <f t="shared" si="42"/>
        <v>0</v>
      </c>
      <c r="V149" s="86">
        <f t="shared" si="42"/>
        <v>0</v>
      </c>
      <c r="W149" s="86">
        <f t="shared" si="42"/>
        <v>0</v>
      </c>
      <c r="X149" s="86">
        <f t="shared" si="42"/>
        <v>0</v>
      </c>
      <c r="Y149" s="86">
        <f t="shared" si="42"/>
        <v>0</v>
      </c>
      <c r="Z149" s="86">
        <f t="shared" si="42"/>
        <v>0</v>
      </c>
      <c r="AA149" s="86">
        <f t="shared" si="42"/>
        <v>0</v>
      </c>
      <c r="AB149" s="92">
        <f t="shared" si="42"/>
        <v>0</v>
      </c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  <c r="FN149" s="11"/>
      <c r="FO149" s="11"/>
      <c r="FP149" s="11"/>
      <c r="FQ149" s="11"/>
      <c r="FR149" s="11"/>
      <c r="FS149" s="11"/>
      <c r="FT149" s="11"/>
      <c r="FU149" s="11"/>
      <c r="FV149" s="11"/>
      <c r="FW149" s="11"/>
      <c r="FX149" s="11"/>
      <c r="FY149" s="11"/>
      <c r="FZ149" s="11"/>
      <c r="GA149" s="11"/>
      <c r="GB149" s="11"/>
      <c r="GC149" s="11"/>
      <c r="GD149" s="11"/>
      <c r="GE149" s="11"/>
      <c r="GF149" s="11"/>
      <c r="GG149" s="11"/>
      <c r="GH149" s="11"/>
      <c r="GI149" s="11"/>
      <c r="GJ149" s="11"/>
      <c r="GK149" s="11"/>
      <c r="GL149" s="11"/>
      <c r="GM149" s="11"/>
      <c r="GN149" s="11"/>
      <c r="GO149" s="11"/>
      <c r="GP149" s="11"/>
      <c r="GQ149" s="11"/>
      <c r="GR149" s="11"/>
      <c r="GS149" s="11"/>
      <c r="GT149" s="11"/>
      <c r="GU149" s="11"/>
      <c r="GV149" s="11"/>
      <c r="GW149" s="11"/>
      <c r="GX149" s="11"/>
      <c r="GY149" s="11"/>
      <c r="GZ149" s="11"/>
      <c r="HA149" s="11"/>
      <c r="HB149" s="11"/>
      <c r="HC149" s="11"/>
      <c r="HD149" s="11"/>
      <c r="HE149" s="11"/>
      <c r="HF149" s="11"/>
      <c r="HG149" s="11"/>
      <c r="HH149" s="11"/>
      <c r="HI149" s="11"/>
      <c r="HJ149" s="11"/>
      <c r="HK149" s="11"/>
      <c r="HL149" s="11"/>
      <c r="HM149" s="11"/>
      <c r="HN149" s="11"/>
      <c r="HO149" s="11"/>
      <c r="HP149" s="11"/>
      <c r="HQ149" s="11"/>
      <c r="HR149" s="11"/>
      <c r="HS149" s="11"/>
      <c r="HT149" s="11"/>
      <c r="HU149" s="11"/>
      <c r="HV149" s="11"/>
      <c r="HW149" s="11"/>
      <c r="HX149" s="11"/>
    </row>
    <row r="150" spans="1:232" ht="15" customHeight="1" x14ac:dyDescent="0.2">
      <c r="A150" s="256" t="s">
        <v>365</v>
      </c>
      <c r="B150" s="298" t="s">
        <v>377</v>
      </c>
      <c r="C150" s="16"/>
      <c r="D150" s="85">
        <f>SUM(Q150:AB150)</f>
        <v>0</v>
      </c>
      <c r="E150" s="72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34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03"/>
    </row>
    <row r="151" spans="1:232" ht="15" customHeight="1" x14ac:dyDescent="0.2">
      <c r="A151" s="256" t="s">
        <v>366</v>
      </c>
      <c r="B151" s="298" t="s">
        <v>378</v>
      </c>
      <c r="C151" s="3"/>
      <c r="D151" s="14">
        <f t="shared" si="30"/>
        <v>0</v>
      </c>
      <c r="E151" s="54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32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105"/>
    </row>
    <row r="152" spans="1:232" ht="15" customHeight="1" thickBot="1" x14ac:dyDescent="0.25">
      <c r="A152" s="256" t="s">
        <v>367</v>
      </c>
      <c r="B152" s="298" t="s">
        <v>186</v>
      </c>
      <c r="C152" s="3"/>
      <c r="D152" s="14">
        <f t="shared" si="30"/>
        <v>0</v>
      </c>
      <c r="E152" s="54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32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105"/>
    </row>
    <row r="153" spans="1:232" s="10" customFormat="1" ht="16.5" customHeight="1" thickBot="1" x14ac:dyDescent="0.25">
      <c r="A153" s="95" t="s">
        <v>368</v>
      </c>
      <c r="B153" s="173" t="s">
        <v>379</v>
      </c>
      <c r="C153" s="86">
        <f>SUM(C154:C159)</f>
        <v>237</v>
      </c>
      <c r="D153" s="87">
        <f t="shared" ref="D153:AB153" si="43">SUM(D154:D159)</f>
        <v>375</v>
      </c>
      <c r="E153" s="89">
        <f t="shared" si="43"/>
        <v>0</v>
      </c>
      <c r="F153" s="90">
        <f t="shared" si="43"/>
        <v>0</v>
      </c>
      <c r="G153" s="90">
        <f t="shared" si="43"/>
        <v>0</v>
      </c>
      <c r="H153" s="90">
        <f t="shared" si="43"/>
        <v>0</v>
      </c>
      <c r="I153" s="90">
        <f t="shared" si="43"/>
        <v>0</v>
      </c>
      <c r="J153" s="90">
        <f t="shared" si="43"/>
        <v>0</v>
      </c>
      <c r="K153" s="90">
        <f t="shared" si="43"/>
        <v>0</v>
      </c>
      <c r="L153" s="90">
        <f t="shared" si="43"/>
        <v>0</v>
      </c>
      <c r="M153" s="90">
        <f t="shared" si="43"/>
        <v>0</v>
      </c>
      <c r="N153" s="90">
        <f t="shared" si="43"/>
        <v>0</v>
      </c>
      <c r="O153" s="90">
        <f t="shared" si="43"/>
        <v>0</v>
      </c>
      <c r="P153" s="90">
        <f t="shared" si="43"/>
        <v>0</v>
      </c>
      <c r="Q153" s="91">
        <f t="shared" si="43"/>
        <v>0</v>
      </c>
      <c r="R153" s="86">
        <f t="shared" si="43"/>
        <v>0</v>
      </c>
      <c r="S153" s="86">
        <f t="shared" si="43"/>
        <v>0</v>
      </c>
      <c r="T153" s="86">
        <f t="shared" si="43"/>
        <v>0</v>
      </c>
      <c r="U153" s="86">
        <f t="shared" si="43"/>
        <v>0</v>
      </c>
      <c r="V153" s="86">
        <f t="shared" si="43"/>
        <v>0</v>
      </c>
      <c r="W153" s="86">
        <f t="shared" si="43"/>
        <v>0</v>
      </c>
      <c r="X153" s="86">
        <f t="shared" si="43"/>
        <v>0</v>
      </c>
      <c r="Y153" s="86">
        <f t="shared" si="43"/>
        <v>0</v>
      </c>
      <c r="Z153" s="86">
        <f t="shared" si="43"/>
        <v>375</v>
      </c>
      <c r="AA153" s="86">
        <f t="shared" si="43"/>
        <v>0</v>
      </c>
      <c r="AB153" s="92">
        <f t="shared" si="43"/>
        <v>0</v>
      </c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  <c r="FN153" s="11"/>
      <c r="FO153" s="11"/>
      <c r="FP153" s="11"/>
      <c r="FQ153" s="11"/>
      <c r="FR153" s="11"/>
      <c r="FS153" s="11"/>
      <c r="FT153" s="11"/>
      <c r="FU153" s="11"/>
      <c r="FV153" s="11"/>
      <c r="FW153" s="11"/>
      <c r="FX153" s="11"/>
      <c r="FY153" s="11"/>
      <c r="FZ153" s="11"/>
      <c r="GA153" s="11"/>
      <c r="GB153" s="11"/>
      <c r="GC153" s="11"/>
      <c r="GD153" s="11"/>
      <c r="GE153" s="11"/>
      <c r="GF153" s="11"/>
      <c r="GG153" s="11"/>
      <c r="GH153" s="11"/>
      <c r="GI153" s="11"/>
      <c r="GJ153" s="11"/>
      <c r="GK153" s="11"/>
      <c r="GL153" s="11"/>
      <c r="GM153" s="11"/>
      <c r="GN153" s="11"/>
      <c r="GO153" s="11"/>
      <c r="GP153" s="11"/>
      <c r="GQ153" s="11"/>
      <c r="GR153" s="11"/>
      <c r="GS153" s="11"/>
      <c r="GT153" s="11"/>
      <c r="GU153" s="11"/>
      <c r="GV153" s="11"/>
      <c r="GW153" s="11"/>
      <c r="GX153" s="11"/>
      <c r="GY153" s="11"/>
      <c r="GZ153" s="11"/>
      <c r="HA153" s="11"/>
      <c r="HB153" s="11"/>
      <c r="HC153" s="11"/>
      <c r="HD153" s="11"/>
      <c r="HE153" s="11"/>
      <c r="HF153" s="11"/>
      <c r="HG153" s="11"/>
      <c r="HH153" s="11"/>
      <c r="HI153" s="11"/>
      <c r="HJ153" s="11"/>
      <c r="HK153" s="11"/>
      <c r="HL153" s="11"/>
      <c r="HM153" s="11"/>
      <c r="HN153" s="11"/>
      <c r="HO153" s="11"/>
      <c r="HP153" s="11"/>
      <c r="HQ153" s="11"/>
      <c r="HR153" s="11"/>
      <c r="HS153" s="11"/>
      <c r="HT153" s="11"/>
      <c r="HU153" s="11"/>
      <c r="HV153" s="11"/>
      <c r="HW153" s="11"/>
      <c r="HX153" s="11"/>
    </row>
    <row r="154" spans="1:232" ht="15" customHeight="1" x14ac:dyDescent="0.2">
      <c r="A154" s="256" t="s">
        <v>369</v>
      </c>
      <c r="B154" s="298" t="s">
        <v>187</v>
      </c>
      <c r="C154" s="3">
        <v>27</v>
      </c>
      <c r="D154" s="14">
        <f t="shared" si="30"/>
        <v>75</v>
      </c>
      <c r="E154" s="54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32"/>
      <c r="R154" s="3"/>
      <c r="S154" s="3"/>
      <c r="T154" s="3"/>
      <c r="U154" s="3"/>
      <c r="V154" s="3"/>
      <c r="W154" s="3"/>
      <c r="X154" s="3"/>
      <c r="Y154" s="3"/>
      <c r="Z154" s="3">
        <v>75</v>
      </c>
      <c r="AA154" s="3"/>
      <c r="AB154" s="105"/>
    </row>
    <row r="155" spans="1:232" ht="15" customHeight="1" x14ac:dyDescent="0.2">
      <c r="A155" s="256" t="s">
        <v>370</v>
      </c>
      <c r="B155" s="298" t="s">
        <v>188</v>
      </c>
      <c r="C155" s="3"/>
      <c r="D155" s="14">
        <f t="shared" ref="D155:D221" si="44">SUM(Q155:AB155)</f>
        <v>0</v>
      </c>
      <c r="E155" s="54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32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105"/>
    </row>
    <row r="156" spans="1:232" ht="15" customHeight="1" x14ac:dyDescent="0.2">
      <c r="A156" s="256" t="s">
        <v>371</v>
      </c>
      <c r="B156" s="298" t="s">
        <v>189</v>
      </c>
      <c r="C156" s="3"/>
      <c r="D156" s="14">
        <f t="shared" si="44"/>
        <v>0</v>
      </c>
      <c r="E156" s="54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32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105"/>
    </row>
    <row r="157" spans="1:232" ht="15" customHeight="1" x14ac:dyDescent="0.2">
      <c r="A157" s="256" t="s">
        <v>372</v>
      </c>
      <c r="B157" s="298" t="s">
        <v>190</v>
      </c>
      <c r="C157" s="3">
        <v>210</v>
      </c>
      <c r="D157" s="14">
        <f t="shared" si="44"/>
        <v>300</v>
      </c>
      <c r="E157" s="54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32"/>
      <c r="R157" s="3"/>
      <c r="S157" s="3"/>
      <c r="T157" s="3"/>
      <c r="U157" s="3"/>
      <c r="V157" s="3"/>
      <c r="W157" s="3"/>
      <c r="X157" s="3"/>
      <c r="Y157" s="3"/>
      <c r="Z157" s="3">
        <v>300</v>
      </c>
      <c r="AA157" s="3"/>
      <c r="AB157" s="105"/>
    </row>
    <row r="158" spans="1:232" ht="15" customHeight="1" x14ac:dyDescent="0.2">
      <c r="A158" s="256" t="s">
        <v>373</v>
      </c>
      <c r="B158" s="298" t="s">
        <v>257</v>
      </c>
      <c r="C158" s="3"/>
      <c r="D158" s="14">
        <f t="shared" si="44"/>
        <v>0</v>
      </c>
      <c r="E158" s="54"/>
      <c r="F158" s="75"/>
      <c r="G158" s="73"/>
      <c r="H158" s="54"/>
      <c r="I158" s="55"/>
      <c r="J158" s="55"/>
      <c r="K158" s="55"/>
      <c r="L158" s="55"/>
      <c r="M158" s="55"/>
      <c r="N158" s="55"/>
      <c r="O158" s="55"/>
      <c r="P158" s="55"/>
      <c r="Q158" s="32"/>
      <c r="R158" s="25"/>
      <c r="S158" s="15"/>
      <c r="T158" s="32"/>
      <c r="U158" s="3"/>
      <c r="V158" s="3"/>
      <c r="W158" s="3"/>
      <c r="X158" s="3"/>
      <c r="Y158" s="3"/>
      <c r="Z158" s="3"/>
      <c r="AA158" s="3"/>
      <c r="AB158" s="105"/>
    </row>
    <row r="159" spans="1:232" ht="15" customHeight="1" thickBot="1" x14ac:dyDescent="0.25">
      <c r="A159" s="256" t="s">
        <v>374</v>
      </c>
      <c r="B159" s="298" t="s">
        <v>258</v>
      </c>
      <c r="C159" s="3"/>
      <c r="D159" s="14">
        <f t="shared" si="44"/>
        <v>0</v>
      </c>
      <c r="E159" s="54"/>
      <c r="F159" s="75"/>
      <c r="G159" s="73"/>
      <c r="H159" s="54"/>
      <c r="I159" s="55"/>
      <c r="J159" s="55"/>
      <c r="K159" s="55"/>
      <c r="L159" s="55"/>
      <c r="M159" s="55"/>
      <c r="N159" s="55"/>
      <c r="O159" s="55"/>
      <c r="P159" s="55"/>
      <c r="Q159" s="32"/>
      <c r="R159" s="25"/>
      <c r="S159" s="15"/>
      <c r="T159" s="32"/>
      <c r="U159" s="3"/>
      <c r="V159" s="3"/>
      <c r="W159" s="3"/>
      <c r="X159" s="3"/>
      <c r="Y159" s="3"/>
      <c r="Z159" s="3"/>
      <c r="AA159" s="3"/>
      <c r="AB159" s="105"/>
    </row>
    <row r="160" spans="1:232" s="10" customFormat="1" ht="16.5" customHeight="1" thickBot="1" x14ac:dyDescent="0.25">
      <c r="A160" s="95" t="s">
        <v>259</v>
      </c>
      <c r="B160" s="173" t="s">
        <v>260</v>
      </c>
      <c r="C160" s="86">
        <f>SUM(C161:C162)</f>
        <v>0</v>
      </c>
      <c r="D160" s="87">
        <f t="shared" ref="D160:AB160" si="45">SUM(D161:D162)</f>
        <v>0</v>
      </c>
      <c r="E160" s="89">
        <f t="shared" si="45"/>
        <v>0</v>
      </c>
      <c r="F160" s="90">
        <f t="shared" si="45"/>
        <v>0</v>
      </c>
      <c r="G160" s="90">
        <f t="shared" si="45"/>
        <v>0</v>
      </c>
      <c r="H160" s="90">
        <f t="shared" si="45"/>
        <v>0</v>
      </c>
      <c r="I160" s="90">
        <f t="shared" si="45"/>
        <v>0</v>
      </c>
      <c r="J160" s="90">
        <f t="shared" si="45"/>
        <v>0</v>
      </c>
      <c r="K160" s="90">
        <f t="shared" si="45"/>
        <v>0</v>
      </c>
      <c r="L160" s="90">
        <f t="shared" si="45"/>
        <v>0</v>
      </c>
      <c r="M160" s="90">
        <f t="shared" si="45"/>
        <v>0</v>
      </c>
      <c r="N160" s="90">
        <f t="shared" si="45"/>
        <v>0</v>
      </c>
      <c r="O160" s="90">
        <f t="shared" si="45"/>
        <v>0</v>
      </c>
      <c r="P160" s="90">
        <f t="shared" si="45"/>
        <v>0</v>
      </c>
      <c r="Q160" s="91">
        <f t="shared" si="45"/>
        <v>0</v>
      </c>
      <c r="R160" s="86">
        <f t="shared" si="45"/>
        <v>0</v>
      </c>
      <c r="S160" s="86">
        <f t="shared" si="45"/>
        <v>0</v>
      </c>
      <c r="T160" s="86">
        <f t="shared" si="45"/>
        <v>0</v>
      </c>
      <c r="U160" s="86">
        <f t="shared" si="45"/>
        <v>0</v>
      </c>
      <c r="V160" s="86">
        <f t="shared" si="45"/>
        <v>0</v>
      </c>
      <c r="W160" s="86">
        <f t="shared" si="45"/>
        <v>0</v>
      </c>
      <c r="X160" s="86">
        <f t="shared" si="45"/>
        <v>0</v>
      </c>
      <c r="Y160" s="86">
        <f t="shared" si="45"/>
        <v>0</v>
      </c>
      <c r="Z160" s="86">
        <f t="shared" si="45"/>
        <v>0</v>
      </c>
      <c r="AA160" s="86">
        <f t="shared" si="45"/>
        <v>0</v>
      </c>
      <c r="AB160" s="92">
        <f t="shared" si="45"/>
        <v>0</v>
      </c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  <c r="FN160" s="11"/>
      <c r="FO160" s="11"/>
      <c r="FP160" s="11"/>
      <c r="FQ160" s="11"/>
      <c r="FR160" s="11"/>
      <c r="FS160" s="11"/>
      <c r="FT160" s="11"/>
      <c r="FU160" s="11"/>
      <c r="FV160" s="11"/>
      <c r="FW160" s="11"/>
      <c r="FX160" s="11"/>
      <c r="FY160" s="11"/>
      <c r="FZ160" s="11"/>
      <c r="GA160" s="11"/>
      <c r="GB160" s="11"/>
      <c r="GC160" s="11"/>
      <c r="GD160" s="11"/>
      <c r="GE160" s="11"/>
      <c r="GF160" s="11"/>
      <c r="GG160" s="11"/>
      <c r="GH160" s="11"/>
      <c r="GI160" s="11"/>
      <c r="GJ160" s="11"/>
      <c r="GK160" s="11"/>
      <c r="GL160" s="11"/>
      <c r="GM160" s="11"/>
      <c r="GN160" s="11"/>
      <c r="GO160" s="11"/>
      <c r="GP160" s="11"/>
      <c r="GQ160" s="11"/>
      <c r="GR160" s="11"/>
      <c r="GS160" s="11"/>
      <c r="GT160" s="11"/>
      <c r="GU160" s="11"/>
      <c r="GV160" s="11"/>
      <c r="GW160" s="11"/>
      <c r="GX160" s="11"/>
      <c r="GY160" s="11"/>
      <c r="GZ160" s="11"/>
      <c r="HA160" s="11"/>
      <c r="HB160" s="11"/>
      <c r="HC160" s="11"/>
      <c r="HD160" s="11"/>
      <c r="HE160" s="11"/>
      <c r="HF160" s="11"/>
      <c r="HG160" s="11"/>
      <c r="HH160" s="11"/>
      <c r="HI160" s="11"/>
      <c r="HJ160" s="11"/>
      <c r="HK160" s="11"/>
      <c r="HL160" s="11"/>
      <c r="HM160" s="11"/>
      <c r="HN160" s="11"/>
      <c r="HO160" s="11"/>
      <c r="HP160" s="11"/>
      <c r="HQ160" s="11"/>
      <c r="HR160" s="11"/>
      <c r="HS160" s="11"/>
      <c r="HT160" s="11"/>
      <c r="HU160" s="11"/>
      <c r="HV160" s="11"/>
      <c r="HW160" s="11"/>
      <c r="HX160" s="11"/>
    </row>
    <row r="161" spans="1:232" ht="15" customHeight="1" x14ac:dyDescent="0.2">
      <c r="A161" s="299" t="s">
        <v>261</v>
      </c>
      <c r="B161" s="180" t="s">
        <v>262</v>
      </c>
      <c r="C161" s="30"/>
      <c r="D161" s="138">
        <f t="shared" si="44"/>
        <v>0</v>
      </c>
      <c r="E161" s="164"/>
      <c r="F161" s="167"/>
      <c r="G161" s="137"/>
      <c r="H161" s="164"/>
      <c r="I161" s="137"/>
      <c r="J161" s="137"/>
      <c r="K161" s="137"/>
      <c r="L161" s="137"/>
      <c r="M161" s="137"/>
      <c r="N161" s="137"/>
      <c r="O161" s="137"/>
      <c r="P161" s="137"/>
      <c r="Q161" s="165"/>
      <c r="R161" s="52"/>
      <c r="S161" s="30"/>
      <c r="T161" s="165"/>
      <c r="U161" s="30"/>
      <c r="V161" s="30"/>
      <c r="W161" s="30"/>
      <c r="X161" s="30"/>
      <c r="Y161" s="30"/>
      <c r="Z161" s="30"/>
      <c r="AA161" s="30"/>
      <c r="AB161" s="166"/>
    </row>
    <row r="162" spans="1:232" ht="15" customHeight="1" thickBot="1" x14ac:dyDescent="0.25">
      <c r="A162" s="255" t="s">
        <v>384</v>
      </c>
      <c r="B162" s="171" t="s">
        <v>263</v>
      </c>
      <c r="C162" s="3"/>
      <c r="D162" s="14">
        <f t="shared" si="44"/>
        <v>0</v>
      </c>
      <c r="E162" s="54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32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105"/>
    </row>
    <row r="163" spans="1:232" s="10" customFormat="1" ht="16.5" customHeight="1" thickBot="1" x14ac:dyDescent="0.25">
      <c r="A163" s="139" t="s">
        <v>54</v>
      </c>
      <c r="B163" s="173" t="s">
        <v>243</v>
      </c>
      <c r="C163" s="86">
        <f>SUM(C164:C169)</f>
        <v>137</v>
      </c>
      <c r="D163" s="87">
        <f t="shared" ref="D163:AB163" si="46">SUM(D164:D169)</f>
        <v>243</v>
      </c>
      <c r="E163" s="89">
        <f t="shared" si="46"/>
        <v>0</v>
      </c>
      <c r="F163" s="90">
        <f t="shared" si="46"/>
        <v>0</v>
      </c>
      <c r="G163" s="90">
        <f t="shared" si="46"/>
        <v>0</v>
      </c>
      <c r="H163" s="90">
        <f t="shared" si="46"/>
        <v>0</v>
      </c>
      <c r="I163" s="90">
        <f t="shared" si="46"/>
        <v>0</v>
      </c>
      <c r="J163" s="90">
        <f t="shared" si="46"/>
        <v>0</v>
      </c>
      <c r="K163" s="90">
        <f t="shared" si="46"/>
        <v>0</v>
      </c>
      <c r="L163" s="90">
        <f t="shared" si="46"/>
        <v>0</v>
      </c>
      <c r="M163" s="90">
        <f t="shared" si="46"/>
        <v>0</v>
      </c>
      <c r="N163" s="90">
        <f t="shared" si="46"/>
        <v>0</v>
      </c>
      <c r="O163" s="90">
        <f t="shared" si="46"/>
        <v>0</v>
      </c>
      <c r="P163" s="90">
        <f t="shared" si="46"/>
        <v>0</v>
      </c>
      <c r="Q163" s="91">
        <f t="shared" si="46"/>
        <v>0</v>
      </c>
      <c r="R163" s="86">
        <f t="shared" si="46"/>
        <v>0</v>
      </c>
      <c r="S163" s="86">
        <f t="shared" si="46"/>
        <v>0</v>
      </c>
      <c r="T163" s="86">
        <f t="shared" si="46"/>
        <v>0</v>
      </c>
      <c r="U163" s="86">
        <f t="shared" si="46"/>
        <v>0</v>
      </c>
      <c r="V163" s="86">
        <f t="shared" si="46"/>
        <v>0</v>
      </c>
      <c r="W163" s="86">
        <f t="shared" si="46"/>
        <v>0</v>
      </c>
      <c r="X163" s="86">
        <f t="shared" si="46"/>
        <v>0</v>
      </c>
      <c r="Y163" s="86">
        <f t="shared" si="46"/>
        <v>0</v>
      </c>
      <c r="Z163" s="86">
        <f t="shared" si="46"/>
        <v>243</v>
      </c>
      <c r="AA163" s="86">
        <f t="shared" si="46"/>
        <v>0</v>
      </c>
      <c r="AB163" s="92">
        <f t="shared" si="46"/>
        <v>0</v>
      </c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  <c r="FN163" s="11"/>
      <c r="FO163" s="11"/>
      <c r="FP163" s="11"/>
      <c r="FQ163" s="11"/>
      <c r="FR163" s="11"/>
      <c r="FS163" s="11"/>
      <c r="FT163" s="11"/>
      <c r="FU163" s="11"/>
      <c r="FV163" s="11"/>
      <c r="FW163" s="11"/>
      <c r="FX163" s="11"/>
      <c r="FY163" s="11"/>
      <c r="FZ163" s="11"/>
      <c r="GA163" s="11"/>
      <c r="GB163" s="11"/>
      <c r="GC163" s="11"/>
      <c r="GD163" s="11"/>
      <c r="GE163" s="11"/>
      <c r="GF163" s="11"/>
      <c r="GG163" s="11"/>
      <c r="GH163" s="11"/>
      <c r="GI163" s="11"/>
      <c r="GJ163" s="11"/>
      <c r="GK163" s="11"/>
      <c r="GL163" s="11"/>
      <c r="GM163" s="11"/>
      <c r="GN163" s="11"/>
      <c r="GO163" s="11"/>
      <c r="GP163" s="11"/>
      <c r="GQ163" s="11"/>
      <c r="GR163" s="11"/>
      <c r="GS163" s="11"/>
      <c r="GT163" s="11"/>
      <c r="GU163" s="11"/>
      <c r="GV163" s="11"/>
      <c r="GW163" s="11"/>
      <c r="GX163" s="11"/>
      <c r="GY163" s="11"/>
      <c r="GZ163" s="11"/>
      <c r="HA163" s="11"/>
      <c r="HB163" s="11"/>
      <c r="HC163" s="11"/>
      <c r="HD163" s="11"/>
      <c r="HE163" s="11"/>
      <c r="HF163" s="11"/>
      <c r="HG163" s="11"/>
      <c r="HH163" s="11"/>
      <c r="HI163" s="11"/>
      <c r="HJ163" s="11"/>
      <c r="HK163" s="11"/>
      <c r="HL163" s="11"/>
      <c r="HM163" s="11"/>
      <c r="HN163" s="11"/>
      <c r="HO163" s="11"/>
      <c r="HP163" s="11"/>
      <c r="HQ163" s="11"/>
      <c r="HR163" s="11"/>
      <c r="HS163" s="11"/>
      <c r="HT163" s="11"/>
      <c r="HU163" s="11"/>
      <c r="HV163" s="11"/>
      <c r="HW163" s="11"/>
      <c r="HX163" s="11"/>
    </row>
    <row r="164" spans="1:232" ht="15" customHeight="1" x14ac:dyDescent="0.2">
      <c r="A164" s="301" t="s">
        <v>79</v>
      </c>
      <c r="B164" s="174" t="s">
        <v>211</v>
      </c>
      <c r="C164" s="16"/>
      <c r="D164" s="85">
        <f t="shared" si="44"/>
        <v>0</v>
      </c>
      <c r="E164" s="72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34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</row>
    <row r="165" spans="1:232" ht="15" customHeight="1" x14ac:dyDescent="0.2">
      <c r="A165" s="267" t="s">
        <v>50</v>
      </c>
      <c r="B165" s="171" t="s">
        <v>212</v>
      </c>
      <c r="C165" s="25"/>
      <c r="D165" s="14">
        <f t="shared" si="44"/>
        <v>0</v>
      </c>
      <c r="E165" s="54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32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32" ht="15" customHeight="1" x14ac:dyDescent="0.2">
      <c r="A166" s="267" t="s">
        <v>6</v>
      </c>
      <c r="B166" s="171" t="s">
        <v>210</v>
      </c>
      <c r="C166" s="25"/>
      <c r="D166" s="14">
        <f t="shared" si="44"/>
        <v>0</v>
      </c>
      <c r="E166" s="54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32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32" ht="15" customHeight="1" x14ac:dyDescent="0.2">
      <c r="A167" s="267" t="s">
        <v>66</v>
      </c>
      <c r="B167" s="171" t="s">
        <v>207</v>
      </c>
      <c r="C167" s="3">
        <v>5</v>
      </c>
      <c r="D167" s="14">
        <f t="shared" si="44"/>
        <v>10</v>
      </c>
      <c r="E167" s="54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32"/>
      <c r="R167" s="3"/>
      <c r="S167" s="3"/>
      <c r="T167" s="3"/>
      <c r="U167" s="3"/>
      <c r="V167" s="3"/>
      <c r="W167" s="3"/>
      <c r="X167" s="3"/>
      <c r="Y167" s="3"/>
      <c r="Z167" s="3">
        <v>10</v>
      </c>
      <c r="AA167" s="3"/>
      <c r="AB167" s="3"/>
    </row>
    <row r="168" spans="1:232" ht="15" customHeight="1" x14ac:dyDescent="0.2">
      <c r="A168" s="267" t="s">
        <v>86</v>
      </c>
      <c r="B168" s="171" t="s">
        <v>209</v>
      </c>
      <c r="C168" s="3"/>
      <c r="D168" s="14">
        <f t="shared" si="44"/>
        <v>0</v>
      </c>
      <c r="E168" s="54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32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32" ht="15" customHeight="1" thickBot="1" x14ac:dyDescent="0.25">
      <c r="A169" s="267" t="s">
        <v>64</v>
      </c>
      <c r="B169" s="171" t="s">
        <v>208</v>
      </c>
      <c r="C169" s="3">
        <v>132</v>
      </c>
      <c r="D169" s="14">
        <f t="shared" si="44"/>
        <v>233</v>
      </c>
      <c r="E169" s="54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32"/>
      <c r="R169" s="3"/>
      <c r="S169" s="3"/>
      <c r="T169" s="3"/>
      <c r="U169" s="3"/>
      <c r="V169" s="3"/>
      <c r="W169" s="3"/>
      <c r="X169" s="3"/>
      <c r="Y169" s="3"/>
      <c r="Z169" s="3">
        <v>233</v>
      </c>
      <c r="AA169" s="3"/>
      <c r="AB169" s="3"/>
    </row>
    <row r="170" spans="1:232" s="10" customFormat="1" ht="16.5" customHeight="1" thickBot="1" x14ac:dyDescent="0.25">
      <c r="A170" s="139" t="s">
        <v>393</v>
      </c>
      <c r="B170" s="173" t="s">
        <v>389</v>
      </c>
      <c r="C170" s="86">
        <f>SUM(C171:C175)</f>
        <v>226</v>
      </c>
      <c r="D170" s="87">
        <f t="shared" ref="D170:AB170" si="47">SUM(D171:D175)</f>
        <v>300</v>
      </c>
      <c r="E170" s="89">
        <f t="shared" si="47"/>
        <v>0</v>
      </c>
      <c r="F170" s="90">
        <f t="shared" si="47"/>
        <v>0</v>
      </c>
      <c r="G170" s="90">
        <f t="shared" si="47"/>
        <v>0</v>
      </c>
      <c r="H170" s="90">
        <f t="shared" si="47"/>
        <v>0</v>
      </c>
      <c r="I170" s="90">
        <f t="shared" si="47"/>
        <v>0</v>
      </c>
      <c r="J170" s="90">
        <f t="shared" si="47"/>
        <v>0</v>
      </c>
      <c r="K170" s="90">
        <f t="shared" si="47"/>
        <v>0</v>
      </c>
      <c r="L170" s="90">
        <f t="shared" si="47"/>
        <v>0</v>
      </c>
      <c r="M170" s="90">
        <f t="shared" si="47"/>
        <v>0</v>
      </c>
      <c r="N170" s="90">
        <f t="shared" si="47"/>
        <v>0</v>
      </c>
      <c r="O170" s="90">
        <f t="shared" si="47"/>
        <v>0</v>
      </c>
      <c r="P170" s="90">
        <f t="shared" si="47"/>
        <v>0</v>
      </c>
      <c r="Q170" s="91">
        <f t="shared" si="47"/>
        <v>0</v>
      </c>
      <c r="R170" s="86">
        <f t="shared" si="47"/>
        <v>0</v>
      </c>
      <c r="S170" s="86">
        <f t="shared" si="47"/>
        <v>0</v>
      </c>
      <c r="T170" s="86">
        <f t="shared" si="47"/>
        <v>0</v>
      </c>
      <c r="U170" s="86">
        <f t="shared" si="47"/>
        <v>0</v>
      </c>
      <c r="V170" s="86">
        <f t="shared" si="47"/>
        <v>0</v>
      </c>
      <c r="W170" s="86">
        <f t="shared" si="47"/>
        <v>0</v>
      </c>
      <c r="X170" s="86">
        <f t="shared" si="47"/>
        <v>0</v>
      </c>
      <c r="Y170" s="86">
        <f t="shared" si="47"/>
        <v>0</v>
      </c>
      <c r="Z170" s="86">
        <f t="shared" si="47"/>
        <v>300</v>
      </c>
      <c r="AA170" s="86">
        <f t="shared" si="47"/>
        <v>0</v>
      </c>
      <c r="AB170" s="92">
        <f t="shared" si="47"/>
        <v>0</v>
      </c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  <c r="FN170" s="11"/>
      <c r="FO170" s="11"/>
      <c r="FP170" s="11"/>
      <c r="FQ170" s="11"/>
      <c r="FR170" s="11"/>
      <c r="FS170" s="11"/>
      <c r="FT170" s="11"/>
      <c r="FU170" s="11"/>
      <c r="FV170" s="11"/>
      <c r="FW170" s="11"/>
      <c r="FX170" s="11"/>
      <c r="FY170" s="11"/>
      <c r="FZ170" s="11"/>
      <c r="GA170" s="11"/>
      <c r="GB170" s="11"/>
      <c r="GC170" s="11"/>
      <c r="GD170" s="11"/>
      <c r="GE170" s="11"/>
      <c r="GF170" s="11"/>
      <c r="GG170" s="11"/>
      <c r="GH170" s="11"/>
      <c r="GI170" s="11"/>
      <c r="GJ170" s="11"/>
      <c r="GK170" s="11"/>
      <c r="GL170" s="11"/>
      <c r="GM170" s="11"/>
      <c r="GN170" s="11"/>
      <c r="GO170" s="11"/>
      <c r="GP170" s="11"/>
      <c r="GQ170" s="11"/>
      <c r="GR170" s="11"/>
      <c r="GS170" s="11"/>
      <c r="GT170" s="11"/>
      <c r="GU170" s="11"/>
      <c r="GV170" s="11"/>
      <c r="GW170" s="11"/>
      <c r="GX170" s="11"/>
      <c r="GY170" s="11"/>
      <c r="GZ170" s="11"/>
      <c r="HA170" s="11"/>
      <c r="HB170" s="11"/>
      <c r="HC170" s="11"/>
      <c r="HD170" s="11"/>
      <c r="HE170" s="11"/>
      <c r="HF170" s="11"/>
      <c r="HG170" s="11"/>
      <c r="HH170" s="11"/>
      <c r="HI170" s="11"/>
      <c r="HJ170" s="11"/>
      <c r="HK170" s="11"/>
      <c r="HL170" s="11"/>
      <c r="HM170" s="11"/>
      <c r="HN170" s="11"/>
      <c r="HO170" s="11"/>
      <c r="HP170" s="11"/>
      <c r="HQ170" s="11"/>
      <c r="HR170" s="11"/>
      <c r="HS170" s="11"/>
      <c r="HT170" s="11"/>
      <c r="HU170" s="11"/>
      <c r="HV170" s="11"/>
      <c r="HW170" s="11"/>
      <c r="HX170" s="11"/>
    </row>
    <row r="171" spans="1:232" ht="15" customHeight="1" x14ac:dyDescent="0.2">
      <c r="A171" s="262" t="s">
        <v>303</v>
      </c>
      <c r="B171" s="174" t="s">
        <v>205</v>
      </c>
      <c r="C171" s="26"/>
      <c r="D171" s="85">
        <f t="shared" si="44"/>
        <v>0</v>
      </c>
      <c r="E171" s="72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34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03"/>
    </row>
    <row r="172" spans="1:232" ht="15" customHeight="1" x14ac:dyDescent="0.2">
      <c r="A172" s="255" t="s">
        <v>304</v>
      </c>
      <c r="B172" s="171" t="s">
        <v>206</v>
      </c>
      <c r="C172" s="25"/>
      <c r="D172" s="14">
        <f t="shared" si="44"/>
        <v>0</v>
      </c>
      <c r="E172" s="54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32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105"/>
    </row>
    <row r="173" spans="1:232" ht="15" customHeight="1" x14ac:dyDescent="0.2">
      <c r="A173" s="267" t="s">
        <v>408</v>
      </c>
      <c r="B173" s="171" t="s">
        <v>245</v>
      </c>
      <c r="C173" s="3"/>
      <c r="D173" s="14">
        <f t="shared" si="44"/>
        <v>0</v>
      </c>
      <c r="E173" s="54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32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32" ht="15" customHeight="1" x14ac:dyDescent="0.2">
      <c r="A174" s="267" t="s">
        <v>409</v>
      </c>
      <c r="B174" s="171" t="s">
        <v>244</v>
      </c>
      <c r="C174" s="3"/>
      <c r="D174" s="14">
        <f t="shared" si="44"/>
        <v>0</v>
      </c>
      <c r="E174" s="54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32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32" ht="15" customHeight="1" thickBot="1" x14ac:dyDescent="0.25">
      <c r="A175" s="302" t="s">
        <v>407</v>
      </c>
      <c r="B175" s="180" t="s">
        <v>246</v>
      </c>
      <c r="C175" s="52">
        <v>226</v>
      </c>
      <c r="D175" s="138">
        <f t="shared" si="44"/>
        <v>300</v>
      </c>
      <c r="E175" s="164"/>
      <c r="F175" s="164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65"/>
      <c r="R175" s="165"/>
      <c r="S175" s="30"/>
      <c r="T175" s="30"/>
      <c r="U175" s="30"/>
      <c r="V175" s="30"/>
      <c r="W175" s="30"/>
      <c r="X175" s="30"/>
      <c r="Y175" s="30"/>
      <c r="Z175" s="30">
        <v>300</v>
      </c>
      <c r="AA175" s="30"/>
      <c r="AB175" s="52"/>
    </row>
    <row r="176" spans="1:232" s="360" customFormat="1" ht="16.5" customHeight="1" thickBot="1" x14ac:dyDescent="0.25">
      <c r="A176" s="139" t="s">
        <v>390</v>
      </c>
      <c r="B176" s="173" t="s">
        <v>242</v>
      </c>
      <c r="C176" s="86">
        <v>38</v>
      </c>
      <c r="D176" s="87">
        <f>D178+D177</f>
        <v>50</v>
      </c>
      <c r="E176" s="89">
        <f t="shared" ref="E176:P176" si="48">E178</f>
        <v>0</v>
      </c>
      <c r="F176" s="90">
        <f t="shared" si="48"/>
        <v>0</v>
      </c>
      <c r="G176" s="90">
        <f t="shared" si="48"/>
        <v>0</v>
      </c>
      <c r="H176" s="90">
        <f t="shared" si="48"/>
        <v>0</v>
      </c>
      <c r="I176" s="90">
        <f t="shared" si="48"/>
        <v>0</v>
      </c>
      <c r="J176" s="90">
        <f t="shared" si="48"/>
        <v>0</v>
      </c>
      <c r="K176" s="90">
        <f t="shared" si="48"/>
        <v>0</v>
      </c>
      <c r="L176" s="90">
        <f t="shared" si="48"/>
        <v>0</v>
      </c>
      <c r="M176" s="90">
        <f t="shared" si="48"/>
        <v>0</v>
      </c>
      <c r="N176" s="90">
        <f t="shared" si="48"/>
        <v>0</v>
      </c>
      <c r="O176" s="90">
        <f t="shared" si="48"/>
        <v>0</v>
      </c>
      <c r="P176" s="90">
        <f t="shared" si="48"/>
        <v>0</v>
      </c>
      <c r="Q176" s="91">
        <f t="shared" ref="Q176:AB176" si="49">Q178+Q177</f>
        <v>0</v>
      </c>
      <c r="R176" s="91">
        <f t="shared" si="49"/>
        <v>0</v>
      </c>
      <c r="S176" s="91">
        <f t="shared" si="49"/>
        <v>0</v>
      </c>
      <c r="T176" s="91">
        <f t="shared" si="49"/>
        <v>0</v>
      </c>
      <c r="U176" s="91">
        <f t="shared" si="49"/>
        <v>0</v>
      </c>
      <c r="V176" s="91">
        <f t="shared" si="49"/>
        <v>0</v>
      </c>
      <c r="W176" s="91">
        <f t="shared" si="49"/>
        <v>0</v>
      </c>
      <c r="X176" s="91">
        <f t="shared" si="49"/>
        <v>0</v>
      </c>
      <c r="Y176" s="91">
        <f t="shared" si="49"/>
        <v>0</v>
      </c>
      <c r="Z176" s="91">
        <f t="shared" si="49"/>
        <v>50</v>
      </c>
      <c r="AA176" s="91">
        <f t="shared" si="49"/>
        <v>0</v>
      </c>
      <c r="AB176" s="134">
        <f t="shared" si="49"/>
        <v>0</v>
      </c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  <c r="FP176" s="42"/>
      <c r="FQ176" s="42"/>
      <c r="FR176" s="42"/>
      <c r="FS176" s="42"/>
      <c r="FT176" s="42"/>
      <c r="FU176" s="42"/>
      <c r="FV176" s="42"/>
      <c r="FW176" s="42"/>
      <c r="FX176" s="42"/>
      <c r="FY176" s="42"/>
      <c r="FZ176" s="42"/>
      <c r="GA176" s="42"/>
      <c r="GB176" s="42"/>
      <c r="GC176" s="42"/>
      <c r="GD176" s="42"/>
      <c r="GE176" s="42"/>
      <c r="GF176" s="42"/>
      <c r="GG176" s="42"/>
      <c r="GH176" s="42"/>
      <c r="GI176" s="42"/>
      <c r="GJ176" s="42"/>
      <c r="GK176" s="42"/>
      <c r="GL176" s="42"/>
      <c r="GM176" s="42"/>
      <c r="GN176" s="42"/>
      <c r="GO176" s="42"/>
      <c r="GP176" s="42"/>
      <c r="GQ176" s="42"/>
      <c r="GR176" s="42"/>
      <c r="GS176" s="42"/>
      <c r="GT176" s="42"/>
      <c r="GU176" s="42"/>
      <c r="GV176" s="42"/>
      <c r="GW176" s="42"/>
      <c r="GX176" s="42"/>
      <c r="GY176" s="42"/>
      <c r="GZ176" s="42"/>
      <c r="HA176" s="42"/>
      <c r="HB176" s="42"/>
      <c r="HC176" s="42"/>
      <c r="HD176" s="42"/>
      <c r="HE176" s="42"/>
      <c r="HF176" s="42"/>
      <c r="HG176" s="42"/>
      <c r="HH176" s="42"/>
      <c r="HI176" s="42"/>
      <c r="HJ176" s="42"/>
      <c r="HK176" s="42"/>
      <c r="HL176" s="42"/>
      <c r="HM176" s="42"/>
      <c r="HN176" s="42"/>
      <c r="HO176" s="42"/>
      <c r="HP176" s="42"/>
      <c r="HQ176" s="42"/>
      <c r="HR176" s="42"/>
      <c r="HS176" s="42"/>
      <c r="HT176" s="42"/>
      <c r="HU176" s="42"/>
      <c r="HV176" s="42"/>
      <c r="HW176" s="42"/>
      <c r="HX176" s="42"/>
    </row>
    <row r="177" spans="1:232" s="360" customFormat="1" ht="16.5" customHeight="1" thickBot="1" x14ac:dyDescent="0.25">
      <c r="A177" s="398" t="s">
        <v>440</v>
      </c>
      <c r="B177" s="177" t="s">
        <v>391</v>
      </c>
      <c r="C177" s="113">
        <v>38</v>
      </c>
      <c r="D177" s="107">
        <f t="shared" si="44"/>
        <v>50</v>
      </c>
      <c r="E177" s="108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10"/>
      <c r="R177" s="106"/>
      <c r="S177" s="106"/>
      <c r="T177" s="106"/>
      <c r="U177" s="106"/>
      <c r="V177" s="106"/>
      <c r="W177" s="106"/>
      <c r="X177" s="106"/>
      <c r="Y177" s="106"/>
      <c r="Z177" s="106">
        <v>50</v>
      </c>
      <c r="AA177" s="106"/>
      <c r="AB177" s="111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  <c r="FP177" s="42"/>
      <c r="FQ177" s="42"/>
      <c r="FR177" s="42"/>
      <c r="FS177" s="42"/>
      <c r="FT177" s="42"/>
      <c r="FU177" s="42"/>
      <c r="FV177" s="42"/>
      <c r="FW177" s="42"/>
      <c r="FX177" s="42"/>
      <c r="FY177" s="42"/>
      <c r="FZ177" s="42"/>
      <c r="GA177" s="42"/>
      <c r="GB177" s="42"/>
      <c r="GC177" s="42"/>
      <c r="GD177" s="42"/>
      <c r="GE177" s="42"/>
      <c r="GF177" s="42"/>
      <c r="GG177" s="42"/>
      <c r="GH177" s="42"/>
      <c r="GI177" s="42"/>
      <c r="GJ177" s="42"/>
      <c r="GK177" s="42"/>
      <c r="GL177" s="42"/>
      <c r="GM177" s="42"/>
      <c r="GN177" s="42"/>
      <c r="GO177" s="42"/>
      <c r="GP177" s="42"/>
      <c r="GQ177" s="42"/>
      <c r="GR177" s="42"/>
      <c r="GS177" s="42"/>
      <c r="GT177" s="42"/>
      <c r="GU177" s="42"/>
      <c r="GV177" s="42"/>
      <c r="GW177" s="42"/>
      <c r="GX177" s="42"/>
      <c r="GY177" s="42"/>
      <c r="GZ177" s="42"/>
      <c r="HA177" s="42"/>
      <c r="HB177" s="42"/>
      <c r="HC177" s="42"/>
      <c r="HD177" s="42"/>
      <c r="HE177" s="42"/>
      <c r="HF177" s="42"/>
      <c r="HG177" s="42"/>
      <c r="HH177" s="42"/>
      <c r="HI177" s="42"/>
      <c r="HJ177" s="42"/>
      <c r="HK177" s="42"/>
      <c r="HL177" s="42"/>
      <c r="HM177" s="42"/>
      <c r="HN177" s="42"/>
      <c r="HO177" s="42"/>
      <c r="HP177" s="42"/>
      <c r="HQ177" s="42"/>
      <c r="HR177" s="42"/>
      <c r="HS177" s="42"/>
      <c r="HT177" s="42"/>
      <c r="HU177" s="42"/>
      <c r="HV177" s="42"/>
      <c r="HW177" s="42"/>
      <c r="HX177" s="42"/>
    </row>
    <row r="178" spans="1:232" ht="15" hidden="1" customHeight="1" thickBot="1" x14ac:dyDescent="0.25">
      <c r="A178" s="273"/>
      <c r="B178" s="177"/>
      <c r="C178" s="113"/>
      <c r="D178" s="107">
        <f t="shared" si="44"/>
        <v>0</v>
      </c>
      <c r="E178" s="108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10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11"/>
    </row>
    <row r="179" spans="1:232" ht="15" customHeight="1" thickBot="1" x14ac:dyDescent="0.25">
      <c r="A179" s="302"/>
      <c r="B179" s="180"/>
      <c r="C179" s="52"/>
      <c r="D179" s="138">
        <f t="shared" si="44"/>
        <v>0</v>
      </c>
      <c r="E179" s="164"/>
      <c r="F179" s="164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165"/>
      <c r="R179" s="165"/>
      <c r="S179" s="30"/>
      <c r="T179" s="30"/>
      <c r="U179" s="30"/>
      <c r="V179" s="30"/>
      <c r="W179" s="30"/>
      <c r="X179" s="30"/>
      <c r="Y179" s="30"/>
      <c r="Z179" s="30"/>
      <c r="AA179" s="30"/>
      <c r="AB179" s="52"/>
    </row>
    <row r="180" spans="1:232" ht="30" customHeight="1" thickBot="1" x14ac:dyDescent="0.25">
      <c r="A180" s="278" t="s">
        <v>3</v>
      </c>
      <c r="B180" s="175"/>
      <c r="C180" s="96">
        <f>C181+C184+C190+C194+C195+C196+C198+C199</f>
        <v>248</v>
      </c>
      <c r="D180" s="87">
        <f t="shared" ref="D180:AB180" si="50">D181+D184+D190+D194+D195+D196+D198+D199</f>
        <v>388.40000000000003</v>
      </c>
      <c r="E180" s="97">
        <f t="shared" si="50"/>
        <v>0</v>
      </c>
      <c r="F180" s="98">
        <f t="shared" si="50"/>
        <v>0</v>
      </c>
      <c r="G180" s="98">
        <f t="shared" si="50"/>
        <v>0</v>
      </c>
      <c r="H180" s="98">
        <f t="shared" si="50"/>
        <v>0</v>
      </c>
      <c r="I180" s="98">
        <f t="shared" si="50"/>
        <v>0</v>
      </c>
      <c r="J180" s="98">
        <f t="shared" si="50"/>
        <v>0</v>
      </c>
      <c r="K180" s="98">
        <f t="shared" si="50"/>
        <v>0</v>
      </c>
      <c r="L180" s="98">
        <f t="shared" si="50"/>
        <v>0</v>
      </c>
      <c r="M180" s="98">
        <f t="shared" si="50"/>
        <v>0</v>
      </c>
      <c r="N180" s="98">
        <f t="shared" si="50"/>
        <v>0</v>
      </c>
      <c r="O180" s="98">
        <f t="shared" si="50"/>
        <v>0</v>
      </c>
      <c r="P180" s="98">
        <f t="shared" si="50"/>
        <v>0</v>
      </c>
      <c r="Q180" s="99">
        <f t="shared" si="50"/>
        <v>0</v>
      </c>
      <c r="R180" s="96">
        <f t="shared" si="50"/>
        <v>0</v>
      </c>
      <c r="S180" s="96">
        <f t="shared" si="50"/>
        <v>0</v>
      </c>
      <c r="T180" s="96">
        <f t="shared" si="50"/>
        <v>0</v>
      </c>
      <c r="U180" s="96">
        <f t="shared" si="50"/>
        <v>0</v>
      </c>
      <c r="V180" s="96">
        <f t="shared" si="50"/>
        <v>0</v>
      </c>
      <c r="W180" s="96">
        <f t="shared" si="50"/>
        <v>0</v>
      </c>
      <c r="X180" s="96">
        <f t="shared" si="50"/>
        <v>0</v>
      </c>
      <c r="Y180" s="96">
        <f t="shared" si="50"/>
        <v>0</v>
      </c>
      <c r="Z180" s="96">
        <f t="shared" si="50"/>
        <v>388.40000000000003</v>
      </c>
      <c r="AA180" s="96">
        <f t="shared" si="50"/>
        <v>0</v>
      </c>
      <c r="AB180" s="100">
        <f t="shared" si="50"/>
        <v>0</v>
      </c>
    </row>
    <row r="181" spans="1:232" s="346" customFormat="1" ht="16.5" customHeight="1" thickBot="1" x14ac:dyDescent="0.25">
      <c r="A181" s="95" t="s">
        <v>17</v>
      </c>
      <c r="B181" s="176"/>
      <c r="C181" s="86">
        <f>SUM(C182:C183)</f>
        <v>248</v>
      </c>
      <c r="D181" s="87">
        <f t="shared" ref="D181:AB181" si="51">SUM(D182:D183)</f>
        <v>388.40000000000003</v>
      </c>
      <c r="E181" s="89">
        <f t="shared" si="51"/>
        <v>0</v>
      </c>
      <c r="F181" s="90">
        <f t="shared" si="51"/>
        <v>0</v>
      </c>
      <c r="G181" s="90">
        <f t="shared" si="51"/>
        <v>0</v>
      </c>
      <c r="H181" s="90">
        <f t="shared" si="51"/>
        <v>0</v>
      </c>
      <c r="I181" s="90">
        <f t="shared" si="51"/>
        <v>0</v>
      </c>
      <c r="J181" s="90">
        <f t="shared" si="51"/>
        <v>0</v>
      </c>
      <c r="K181" s="90">
        <f t="shared" si="51"/>
        <v>0</v>
      </c>
      <c r="L181" s="90">
        <f t="shared" si="51"/>
        <v>0</v>
      </c>
      <c r="M181" s="90">
        <f t="shared" si="51"/>
        <v>0</v>
      </c>
      <c r="N181" s="90">
        <f t="shared" si="51"/>
        <v>0</v>
      </c>
      <c r="O181" s="90">
        <f t="shared" si="51"/>
        <v>0</v>
      </c>
      <c r="P181" s="90">
        <f t="shared" si="51"/>
        <v>0</v>
      </c>
      <c r="Q181" s="91">
        <f t="shared" si="51"/>
        <v>0</v>
      </c>
      <c r="R181" s="86">
        <f t="shared" si="51"/>
        <v>0</v>
      </c>
      <c r="S181" s="86">
        <f t="shared" si="51"/>
        <v>0</v>
      </c>
      <c r="T181" s="86">
        <f t="shared" si="51"/>
        <v>0</v>
      </c>
      <c r="U181" s="86">
        <f t="shared" si="51"/>
        <v>0</v>
      </c>
      <c r="V181" s="86">
        <f>SUM(V182:V183)</f>
        <v>0</v>
      </c>
      <c r="W181" s="86">
        <f t="shared" si="51"/>
        <v>0</v>
      </c>
      <c r="X181" s="86">
        <f t="shared" si="51"/>
        <v>0</v>
      </c>
      <c r="Y181" s="86">
        <f t="shared" si="51"/>
        <v>0</v>
      </c>
      <c r="Z181" s="86">
        <f t="shared" si="51"/>
        <v>388.40000000000003</v>
      </c>
      <c r="AA181" s="86">
        <f t="shared" si="51"/>
        <v>0</v>
      </c>
      <c r="AB181" s="92">
        <f t="shared" si="51"/>
        <v>0</v>
      </c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</row>
    <row r="182" spans="1:232" ht="25.35" customHeight="1" x14ac:dyDescent="0.2">
      <c r="A182" s="262" t="s">
        <v>290</v>
      </c>
      <c r="B182" s="174" t="s">
        <v>191</v>
      </c>
      <c r="C182" s="27">
        <v>248</v>
      </c>
      <c r="D182" s="85">
        <f t="shared" si="44"/>
        <v>388.40000000000003</v>
      </c>
      <c r="E182" s="373"/>
      <c r="F182" s="374"/>
      <c r="G182" s="375"/>
      <c r="H182" s="374"/>
      <c r="I182" s="374"/>
      <c r="J182" s="374"/>
      <c r="K182" s="376"/>
      <c r="L182" s="374"/>
      <c r="M182" s="373"/>
      <c r="N182" s="374"/>
      <c r="O182" s="375"/>
      <c r="P182" s="375"/>
      <c r="Q182" s="426">
        <f>Q80</f>
        <v>0</v>
      </c>
      <c r="R182" s="423">
        <f t="shared" ref="R182:AB182" si="52">R80</f>
        <v>0</v>
      </c>
      <c r="S182" s="412">
        <f t="shared" si="52"/>
        <v>0</v>
      </c>
      <c r="T182" s="423">
        <f t="shared" si="52"/>
        <v>0</v>
      </c>
      <c r="U182" s="423">
        <f t="shared" si="52"/>
        <v>0</v>
      </c>
      <c r="V182" s="423">
        <f>V80</f>
        <v>0</v>
      </c>
      <c r="W182" s="427">
        <f>W80</f>
        <v>0</v>
      </c>
      <c r="X182" s="423">
        <f t="shared" si="52"/>
        <v>0</v>
      </c>
      <c r="Y182" s="426">
        <f t="shared" si="52"/>
        <v>0</v>
      </c>
      <c r="Z182" s="423">
        <f t="shared" si="52"/>
        <v>388.40000000000003</v>
      </c>
      <c r="AA182" s="412">
        <f t="shared" si="52"/>
        <v>0</v>
      </c>
      <c r="AB182" s="414">
        <f t="shared" si="52"/>
        <v>0</v>
      </c>
    </row>
    <row r="183" spans="1:232" ht="15" customHeight="1" thickBot="1" x14ac:dyDescent="0.25">
      <c r="A183" s="305" t="s">
        <v>291</v>
      </c>
      <c r="B183" s="172" t="s">
        <v>192</v>
      </c>
      <c r="C183" s="372"/>
      <c r="D183" s="84">
        <f t="shared" si="44"/>
        <v>0</v>
      </c>
      <c r="E183" s="377"/>
      <c r="F183" s="377"/>
      <c r="G183" s="378"/>
      <c r="H183" s="377"/>
      <c r="I183" s="377"/>
      <c r="J183" s="377"/>
      <c r="K183" s="377"/>
      <c r="L183" s="377"/>
      <c r="M183" s="377"/>
      <c r="N183" s="377"/>
      <c r="O183" s="378"/>
      <c r="P183" s="378"/>
      <c r="Q183" s="428">
        <f>Q81</f>
        <v>0</v>
      </c>
      <c r="R183" s="428">
        <f t="shared" ref="R183:AB183" si="53">R81</f>
        <v>0</v>
      </c>
      <c r="S183" s="417">
        <f t="shared" si="53"/>
        <v>0</v>
      </c>
      <c r="T183" s="428">
        <f t="shared" si="53"/>
        <v>0</v>
      </c>
      <c r="U183" s="428">
        <f t="shared" si="53"/>
        <v>0</v>
      </c>
      <c r="V183" s="428">
        <f>V81</f>
        <v>0</v>
      </c>
      <c r="W183" s="428">
        <f t="shared" si="53"/>
        <v>0</v>
      </c>
      <c r="X183" s="428">
        <f t="shared" si="53"/>
        <v>0</v>
      </c>
      <c r="Y183" s="428">
        <f t="shared" si="53"/>
        <v>0</v>
      </c>
      <c r="Z183" s="428">
        <f t="shared" si="53"/>
        <v>0</v>
      </c>
      <c r="AA183" s="417">
        <f t="shared" si="53"/>
        <v>0</v>
      </c>
      <c r="AB183" s="417">
        <f t="shared" si="53"/>
        <v>0</v>
      </c>
    </row>
    <row r="184" spans="1:232" s="346" customFormat="1" ht="15" customHeight="1" thickBot="1" x14ac:dyDescent="0.25">
      <c r="A184" s="95" t="s">
        <v>103</v>
      </c>
      <c r="B184" s="176"/>
      <c r="C184" s="86">
        <f>SUM(C185:C189)</f>
        <v>0</v>
      </c>
      <c r="D184" s="87">
        <f t="shared" ref="D184:AB184" si="54">SUM(D185:D189)</f>
        <v>0</v>
      </c>
      <c r="E184" s="89">
        <f t="shared" si="54"/>
        <v>0</v>
      </c>
      <c r="F184" s="90">
        <f t="shared" si="54"/>
        <v>0</v>
      </c>
      <c r="G184" s="90">
        <f t="shared" si="54"/>
        <v>0</v>
      </c>
      <c r="H184" s="90">
        <f t="shared" si="54"/>
        <v>0</v>
      </c>
      <c r="I184" s="90">
        <f t="shared" si="54"/>
        <v>0</v>
      </c>
      <c r="J184" s="90">
        <f t="shared" si="54"/>
        <v>0</v>
      </c>
      <c r="K184" s="90">
        <f t="shared" si="54"/>
        <v>0</v>
      </c>
      <c r="L184" s="90">
        <f t="shared" si="54"/>
        <v>0</v>
      </c>
      <c r="M184" s="90">
        <f t="shared" si="54"/>
        <v>0</v>
      </c>
      <c r="N184" s="90">
        <f t="shared" si="54"/>
        <v>0</v>
      </c>
      <c r="O184" s="90">
        <f t="shared" si="54"/>
        <v>0</v>
      </c>
      <c r="P184" s="90">
        <f t="shared" si="54"/>
        <v>0</v>
      </c>
      <c r="Q184" s="91">
        <f t="shared" si="54"/>
        <v>0</v>
      </c>
      <c r="R184" s="86">
        <f t="shared" si="54"/>
        <v>0</v>
      </c>
      <c r="S184" s="86">
        <f t="shared" si="54"/>
        <v>0</v>
      </c>
      <c r="T184" s="86">
        <f t="shared" si="54"/>
        <v>0</v>
      </c>
      <c r="U184" s="86">
        <f t="shared" si="54"/>
        <v>0</v>
      </c>
      <c r="V184" s="86">
        <f t="shared" si="54"/>
        <v>0</v>
      </c>
      <c r="W184" s="86">
        <f t="shared" si="54"/>
        <v>0</v>
      </c>
      <c r="X184" s="86">
        <f t="shared" si="54"/>
        <v>0</v>
      </c>
      <c r="Y184" s="86">
        <f t="shared" si="54"/>
        <v>0</v>
      </c>
      <c r="Z184" s="86">
        <f t="shared" si="54"/>
        <v>0</v>
      </c>
      <c r="AA184" s="86">
        <f t="shared" si="54"/>
        <v>0</v>
      </c>
      <c r="AB184" s="92">
        <f t="shared" si="54"/>
        <v>0</v>
      </c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</row>
    <row r="185" spans="1:232" ht="15" customHeight="1" x14ac:dyDescent="0.2">
      <c r="A185" s="279" t="s">
        <v>292</v>
      </c>
      <c r="B185" s="174" t="s">
        <v>193</v>
      </c>
      <c r="C185" s="27"/>
      <c r="D185" s="85">
        <f t="shared" si="44"/>
        <v>0</v>
      </c>
      <c r="E185" s="373"/>
      <c r="F185" s="374"/>
      <c r="G185" s="375"/>
      <c r="H185" s="374"/>
      <c r="I185" s="374"/>
      <c r="J185" s="358"/>
      <c r="K185" s="379"/>
      <c r="L185" s="374"/>
      <c r="M185" s="373"/>
      <c r="N185" s="374"/>
      <c r="O185" s="375"/>
      <c r="P185" s="375"/>
      <c r="Q185" s="410">
        <f>Q83</f>
        <v>0</v>
      </c>
      <c r="R185" s="411">
        <f t="shared" ref="R185:AB185" si="55">R83</f>
        <v>0</v>
      </c>
      <c r="S185" s="411">
        <f t="shared" si="55"/>
        <v>0</v>
      </c>
      <c r="T185" s="411">
        <f t="shared" si="55"/>
        <v>0</v>
      </c>
      <c r="U185" s="411">
        <f t="shared" si="55"/>
        <v>0</v>
      </c>
      <c r="V185" s="411">
        <f>V83</f>
        <v>0</v>
      </c>
      <c r="W185" s="411">
        <f t="shared" si="55"/>
        <v>0</v>
      </c>
      <c r="X185" s="411">
        <f t="shared" si="55"/>
        <v>0</v>
      </c>
      <c r="Y185" s="411">
        <f t="shared" si="55"/>
        <v>0</v>
      </c>
      <c r="Z185" s="411">
        <f t="shared" si="55"/>
        <v>0</v>
      </c>
      <c r="AA185" s="411">
        <f t="shared" si="55"/>
        <v>0</v>
      </c>
      <c r="AB185" s="414">
        <f t="shared" si="55"/>
        <v>0</v>
      </c>
    </row>
    <row r="186" spans="1:232" s="307" customFormat="1" ht="27" customHeight="1" x14ac:dyDescent="0.2">
      <c r="A186" s="266" t="s">
        <v>421</v>
      </c>
      <c r="B186" s="184" t="s">
        <v>194</v>
      </c>
      <c r="C186" s="380"/>
      <c r="D186" s="154">
        <f t="shared" si="44"/>
        <v>0</v>
      </c>
      <c r="E186" s="381"/>
      <c r="F186" s="382"/>
      <c r="G186" s="383"/>
      <c r="H186" s="382"/>
      <c r="I186" s="384"/>
      <c r="J186" s="382"/>
      <c r="K186" s="385"/>
      <c r="L186" s="382"/>
      <c r="M186" s="381"/>
      <c r="N186" s="382"/>
      <c r="O186" s="383"/>
      <c r="P186" s="383"/>
      <c r="Q186" s="429">
        <f>Q84</f>
        <v>0</v>
      </c>
      <c r="R186" s="430">
        <f t="shared" ref="R186:AB186" si="56">R84</f>
        <v>0</v>
      </c>
      <c r="S186" s="411">
        <f t="shared" si="56"/>
        <v>0</v>
      </c>
      <c r="T186" s="411">
        <f t="shared" si="56"/>
        <v>0</v>
      </c>
      <c r="U186" s="411">
        <f t="shared" si="56"/>
        <v>0</v>
      </c>
      <c r="V186" s="411">
        <f t="shared" si="56"/>
        <v>0</v>
      </c>
      <c r="W186" s="411">
        <f t="shared" si="56"/>
        <v>0</v>
      </c>
      <c r="X186" s="411">
        <f t="shared" si="56"/>
        <v>0</v>
      </c>
      <c r="Y186" s="411">
        <f t="shared" si="56"/>
        <v>0</v>
      </c>
      <c r="Z186" s="411">
        <f t="shared" si="56"/>
        <v>0</v>
      </c>
      <c r="AA186" s="411">
        <f t="shared" si="56"/>
        <v>0</v>
      </c>
      <c r="AB186" s="431">
        <f t="shared" si="56"/>
        <v>0</v>
      </c>
      <c r="AC186" s="306"/>
      <c r="AD186" s="306"/>
      <c r="AE186" s="306"/>
      <c r="AF186" s="306"/>
      <c r="AG186" s="306"/>
      <c r="AH186" s="306"/>
      <c r="AI186" s="306"/>
      <c r="AJ186" s="306"/>
      <c r="AK186" s="306"/>
      <c r="AL186" s="306"/>
      <c r="AM186" s="306"/>
      <c r="AN186" s="306"/>
      <c r="AO186" s="306"/>
      <c r="AP186" s="306"/>
      <c r="AQ186" s="306"/>
      <c r="AR186" s="306"/>
      <c r="AS186" s="306"/>
      <c r="AT186" s="306"/>
      <c r="AU186" s="306"/>
      <c r="AV186" s="306"/>
      <c r="AW186" s="306"/>
      <c r="AX186" s="306"/>
      <c r="AY186" s="306"/>
      <c r="AZ186" s="306"/>
      <c r="BA186" s="306"/>
      <c r="BB186" s="306"/>
      <c r="BC186" s="306"/>
      <c r="BD186" s="306"/>
      <c r="BE186" s="306"/>
      <c r="BF186" s="306"/>
      <c r="BG186" s="306"/>
      <c r="BH186" s="306"/>
      <c r="BI186" s="306"/>
      <c r="BJ186" s="306"/>
      <c r="BK186" s="306"/>
      <c r="BL186" s="306"/>
      <c r="BM186" s="306"/>
      <c r="BN186" s="306"/>
      <c r="BO186" s="306"/>
      <c r="BP186" s="306"/>
      <c r="BQ186" s="306"/>
      <c r="BR186" s="306"/>
      <c r="BS186" s="306"/>
      <c r="BT186" s="306"/>
      <c r="BU186" s="306"/>
      <c r="BV186" s="306"/>
      <c r="BW186" s="306"/>
      <c r="BX186" s="306"/>
      <c r="BY186" s="306"/>
      <c r="BZ186" s="306"/>
      <c r="CA186" s="306"/>
      <c r="CB186" s="306"/>
      <c r="CC186" s="306"/>
      <c r="CD186" s="306"/>
      <c r="CE186" s="306"/>
      <c r="CF186" s="306"/>
      <c r="CG186" s="306"/>
      <c r="CH186" s="306"/>
      <c r="CI186" s="306"/>
      <c r="CJ186" s="306"/>
      <c r="CK186" s="306"/>
      <c r="CL186" s="306"/>
      <c r="CM186" s="306"/>
      <c r="CN186" s="306"/>
      <c r="CO186" s="306"/>
      <c r="CP186" s="306"/>
      <c r="CQ186" s="306"/>
      <c r="CR186" s="306"/>
      <c r="CS186" s="306"/>
      <c r="CT186" s="306"/>
      <c r="CU186" s="306"/>
      <c r="CV186" s="306"/>
      <c r="CW186" s="306"/>
      <c r="CX186" s="306"/>
      <c r="CY186" s="306"/>
      <c r="CZ186" s="306"/>
      <c r="DA186" s="306"/>
      <c r="DB186" s="306"/>
      <c r="DC186" s="306"/>
      <c r="DD186" s="306"/>
      <c r="DE186" s="306"/>
      <c r="DF186" s="306"/>
      <c r="DG186" s="306"/>
      <c r="DH186" s="306"/>
      <c r="DI186" s="306"/>
      <c r="DJ186" s="306"/>
      <c r="DK186" s="306"/>
      <c r="DL186" s="306"/>
      <c r="DM186" s="306"/>
      <c r="DN186" s="306"/>
      <c r="DO186" s="306"/>
      <c r="DP186" s="306"/>
      <c r="DQ186" s="306"/>
      <c r="DR186" s="306"/>
      <c r="DS186" s="306"/>
      <c r="DT186" s="306"/>
      <c r="DU186" s="306"/>
      <c r="DV186" s="306"/>
      <c r="DW186" s="306"/>
      <c r="DX186" s="306"/>
      <c r="DY186" s="306"/>
      <c r="DZ186" s="306"/>
      <c r="EA186" s="306"/>
      <c r="EB186" s="306"/>
      <c r="EC186" s="306"/>
      <c r="ED186" s="306"/>
      <c r="EE186" s="306"/>
      <c r="EF186" s="306"/>
      <c r="EG186" s="306"/>
      <c r="EH186" s="306"/>
      <c r="EI186" s="306"/>
      <c r="EJ186" s="306"/>
      <c r="EK186" s="306"/>
      <c r="EL186" s="306"/>
      <c r="EM186" s="306"/>
      <c r="EN186" s="306"/>
      <c r="EO186" s="306"/>
      <c r="EP186" s="306"/>
      <c r="EQ186" s="306"/>
      <c r="ER186" s="306"/>
      <c r="ES186" s="306"/>
      <c r="ET186" s="306"/>
      <c r="EU186" s="306"/>
      <c r="EV186" s="306"/>
      <c r="EW186" s="306"/>
      <c r="EX186" s="306"/>
      <c r="EY186" s="306"/>
      <c r="EZ186" s="306"/>
      <c r="FA186" s="306"/>
      <c r="FB186" s="306"/>
      <c r="FC186" s="306"/>
      <c r="FD186" s="306"/>
      <c r="FE186" s="306"/>
      <c r="FF186" s="306"/>
      <c r="FG186" s="306"/>
      <c r="FH186" s="306"/>
      <c r="FI186" s="306"/>
      <c r="FJ186" s="306"/>
      <c r="FK186" s="306"/>
      <c r="FL186" s="306"/>
      <c r="FM186" s="306"/>
      <c r="FN186" s="306"/>
      <c r="FO186" s="306"/>
      <c r="FP186" s="306"/>
      <c r="FQ186" s="306"/>
      <c r="FR186" s="306"/>
      <c r="FS186" s="306"/>
      <c r="FT186" s="306"/>
      <c r="FU186" s="306"/>
      <c r="FV186" s="306"/>
      <c r="FW186" s="306"/>
      <c r="FX186" s="306"/>
      <c r="FY186" s="306"/>
      <c r="FZ186" s="306"/>
      <c r="GA186" s="306"/>
      <c r="GB186" s="306"/>
      <c r="GC186" s="306"/>
      <c r="GD186" s="306"/>
      <c r="GE186" s="306"/>
      <c r="GF186" s="306"/>
      <c r="GG186" s="306"/>
      <c r="GH186" s="306"/>
      <c r="GI186" s="306"/>
      <c r="GJ186" s="306"/>
      <c r="GK186" s="306"/>
      <c r="GL186" s="306"/>
      <c r="GM186" s="306"/>
      <c r="GN186" s="306"/>
      <c r="GO186" s="306"/>
      <c r="GP186" s="306"/>
      <c r="GQ186" s="306"/>
      <c r="GR186" s="306"/>
      <c r="GS186" s="306"/>
      <c r="GT186" s="306"/>
      <c r="GU186" s="306"/>
      <c r="GV186" s="306"/>
      <c r="GW186" s="306"/>
      <c r="GX186" s="306"/>
      <c r="GY186" s="306"/>
      <c r="GZ186" s="306"/>
      <c r="HA186" s="306"/>
      <c r="HB186" s="306"/>
      <c r="HC186" s="306"/>
      <c r="HD186" s="306"/>
      <c r="HE186" s="306"/>
      <c r="HF186" s="306"/>
      <c r="HG186" s="306"/>
      <c r="HH186" s="306"/>
      <c r="HI186" s="306"/>
      <c r="HJ186" s="306"/>
      <c r="HK186" s="306"/>
      <c r="HL186" s="306"/>
      <c r="HM186" s="306"/>
      <c r="HN186" s="306"/>
      <c r="HO186" s="306"/>
      <c r="HP186" s="306"/>
      <c r="HQ186" s="306"/>
      <c r="HR186" s="306"/>
      <c r="HS186" s="306"/>
      <c r="HT186" s="306"/>
      <c r="HU186" s="306"/>
      <c r="HV186" s="306"/>
      <c r="HW186" s="306"/>
      <c r="HX186" s="306"/>
    </row>
    <row r="187" spans="1:232" s="307" customFormat="1" ht="27.6" customHeight="1" x14ac:dyDescent="0.2">
      <c r="A187" s="266" t="s">
        <v>420</v>
      </c>
      <c r="B187" s="184" t="s">
        <v>422</v>
      </c>
      <c r="C187" s="380"/>
      <c r="D187" s="154">
        <f t="shared" si="44"/>
        <v>0</v>
      </c>
      <c r="E187" s="381"/>
      <c r="F187" s="382"/>
      <c r="G187" s="383"/>
      <c r="H187" s="382"/>
      <c r="I187" s="384"/>
      <c r="J187" s="386"/>
      <c r="K187" s="385"/>
      <c r="L187" s="382"/>
      <c r="M187" s="381"/>
      <c r="N187" s="382"/>
      <c r="O187" s="383"/>
      <c r="P187" s="383"/>
      <c r="Q187" s="429">
        <f>Q85</f>
        <v>0</v>
      </c>
      <c r="R187" s="429">
        <f t="shared" ref="R187:Z187" si="57">R85</f>
        <v>0</v>
      </c>
      <c r="S187" s="429">
        <f t="shared" si="57"/>
        <v>0</v>
      </c>
      <c r="T187" s="429">
        <f t="shared" si="57"/>
        <v>0</v>
      </c>
      <c r="U187" s="429">
        <f t="shared" si="57"/>
        <v>0</v>
      </c>
      <c r="V187" s="429">
        <f t="shared" si="57"/>
        <v>0</v>
      </c>
      <c r="W187" s="429">
        <f t="shared" si="57"/>
        <v>0</v>
      </c>
      <c r="X187" s="429">
        <f t="shared" si="57"/>
        <v>0</v>
      </c>
      <c r="Y187" s="429">
        <f t="shared" si="57"/>
        <v>0</v>
      </c>
      <c r="Z187" s="429">
        <f t="shared" si="57"/>
        <v>0</v>
      </c>
      <c r="AA187" s="411"/>
      <c r="AB187" s="431"/>
      <c r="AC187" s="306"/>
      <c r="AD187" s="306"/>
      <c r="AE187" s="306"/>
      <c r="AF187" s="306"/>
      <c r="AG187" s="306"/>
      <c r="AH187" s="306"/>
      <c r="AI187" s="306"/>
      <c r="AJ187" s="306"/>
      <c r="AK187" s="306"/>
      <c r="AL187" s="306"/>
      <c r="AM187" s="306"/>
      <c r="AN187" s="306"/>
      <c r="AO187" s="306"/>
      <c r="AP187" s="306"/>
      <c r="AQ187" s="306"/>
      <c r="AR187" s="306"/>
      <c r="AS187" s="306"/>
      <c r="AT187" s="306"/>
      <c r="AU187" s="306"/>
      <c r="AV187" s="306"/>
      <c r="AW187" s="306"/>
      <c r="AX187" s="306"/>
      <c r="AY187" s="306"/>
      <c r="AZ187" s="306"/>
      <c r="BA187" s="306"/>
      <c r="BB187" s="306"/>
      <c r="BC187" s="306"/>
      <c r="BD187" s="306"/>
      <c r="BE187" s="306"/>
      <c r="BF187" s="306"/>
      <c r="BG187" s="306"/>
      <c r="BH187" s="306"/>
      <c r="BI187" s="306"/>
      <c r="BJ187" s="306"/>
      <c r="BK187" s="306"/>
      <c r="BL187" s="306"/>
      <c r="BM187" s="306"/>
      <c r="BN187" s="306"/>
      <c r="BO187" s="306"/>
      <c r="BP187" s="306"/>
      <c r="BQ187" s="306"/>
      <c r="BR187" s="306"/>
      <c r="BS187" s="306"/>
      <c r="BT187" s="306"/>
      <c r="BU187" s="306"/>
      <c r="BV187" s="306"/>
      <c r="BW187" s="306"/>
      <c r="BX187" s="306"/>
      <c r="BY187" s="306"/>
      <c r="BZ187" s="306"/>
      <c r="CA187" s="306"/>
      <c r="CB187" s="306"/>
      <c r="CC187" s="306"/>
      <c r="CD187" s="306"/>
      <c r="CE187" s="306"/>
      <c r="CF187" s="306"/>
      <c r="CG187" s="306"/>
      <c r="CH187" s="306"/>
      <c r="CI187" s="306"/>
      <c r="CJ187" s="306"/>
      <c r="CK187" s="306"/>
      <c r="CL187" s="306"/>
      <c r="CM187" s="306"/>
      <c r="CN187" s="306"/>
      <c r="CO187" s="306"/>
      <c r="CP187" s="306"/>
      <c r="CQ187" s="306"/>
      <c r="CR187" s="306"/>
      <c r="CS187" s="306"/>
      <c r="CT187" s="306"/>
      <c r="CU187" s="306"/>
      <c r="CV187" s="306"/>
      <c r="CW187" s="306"/>
      <c r="CX187" s="306"/>
      <c r="CY187" s="306"/>
      <c r="CZ187" s="306"/>
      <c r="DA187" s="306"/>
      <c r="DB187" s="306"/>
      <c r="DC187" s="306"/>
      <c r="DD187" s="306"/>
      <c r="DE187" s="306"/>
      <c r="DF187" s="306"/>
      <c r="DG187" s="306"/>
      <c r="DH187" s="306"/>
      <c r="DI187" s="306"/>
      <c r="DJ187" s="306"/>
      <c r="DK187" s="306"/>
      <c r="DL187" s="306"/>
      <c r="DM187" s="306"/>
      <c r="DN187" s="306"/>
      <c r="DO187" s="306"/>
      <c r="DP187" s="306"/>
      <c r="DQ187" s="306"/>
      <c r="DR187" s="306"/>
      <c r="DS187" s="306"/>
      <c r="DT187" s="306"/>
      <c r="DU187" s="306"/>
      <c r="DV187" s="306"/>
      <c r="DW187" s="306"/>
      <c r="DX187" s="306"/>
      <c r="DY187" s="306"/>
      <c r="DZ187" s="306"/>
      <c r="EA187" s="306"/>
      <c r="EB187" s="306"/>
      <c r="EC187" s="306"/>
      <c r="ED187" s="306"/>
      <c r="EE187" s="306"/>
      <c r="EF187" s="306"/>
      <c r="EG187" s="306"/>
      <c r="EH187" s="306"/>
      <c r="EI187" s="306"/>
      <c r="EJ187" s="306"/>
      <c r="EK187" s="306"/>
      <c r="EL187" s="306"/>
      <c r="EM187" s="306"/>
      <c r="EN187" s="306"/>
      <c r="EO187" s="306"/>
      <c r="EP187" s="306"/>
      <c r="EQ187" s="306"/>
      <c r="ER187" s="306"/>
      <c r="ES187" s="306"/>
      <c r="ET187" s="306"/>
      <c r="EU187" s="306"/>
      <c r="EV187" s="306"/>
      <c r="EW187" s="306"/>
      <c r="EX187" s="306"/>
      <c r="EY187" s="306"/>
      <c r="EZ187" s="306"/>
      <c r="FA187" s="306"/>
      <c r="FB187" s="306"/>
      <c r="FC187" s="306"/>
      <c r="FD187" s="306"/>
      <c r="FE187" s="306"/>
      <c r="FF187" s="306"/>
      <c r="FG187" s="306"/>
      <c r="FH187" s="306"/>
      <c r="FI187" s="306"/>
      <c r="FJ187" s="306"/>
      <c r="FK187" s="306"/>
      <c r="FL187" s="306"/>
      <c r="FM187" s="306"/>
      <c r="FN187" s="306"/>
      <c r="FO187" s="306"/>
      <c r="FP187" s="306"/>
      <c r="FQ187" s="306"/>
      <c r="FR187" s="306"/>
      <c r="FS187" s="306"/>
      <c r="FT187" s="306"/>
      <c r="FU187" s="306"/>
      <c r="FV187" s="306"/>
      <c r="FW187" s="306"/>
      <c r="FX187" s="306"/>
      <c r="FY187" s="306"/>
      <c r="FZ187" s="306"/>
      <c r="GA187" s="306"/>
      <c r="GB187" s="306"/>
      <c r="GC187" s="306"/>
      <c r="GD187" s="306"/>
      <c r="GE187" s="306"/>
      <c r="GF187" s="306"/>
      <c r="GG187" s="306"/>
      <c r="GH187" s="306"/>
      <c r="GI187" s="306"/>
      <c r="GJ187" s="306"/>
      <c r="GK187" s="306"/>
      <c r="GL187" s="306"/>
      <c r="GM187" s="306"/>
      <c r="GN187" s="306"/>
      <c r="GO187" s="306"/>
      <c r="GP187" s="306"/>
      <c r="GQ187" s="306"/>
      <c r="GR187" s="306"/>
      <c r="GS187" s="306"/>
      <c r="GT187" s="306"/>
      <c r="GU187" s="306"/>
      <c r="GV187" s="306"/>
      <c r="GW187" s="306"/>
      <c r="GX187" s="306"/>
      <c r="GY187" s="306"/>
      <c r="GZ187" s="306"/>
      <c r="HA187" s="306"/>
      <c r="HB187" s="306"/>
      <c r="HC187" s="306"/>
      <c r="HD187" s="306"/>
      <c r="HE187" s="306"/>
      <c r="HF187" s="306"/>
      <c r="HG187" s="306"/>
      <c r="HH187" s="306"/>
      <c r="HI187" s="306"/>
      <c r="HJ187" s="306"/>
      <c r="HK187" s="306"/>
      <c r="HL187" s="306"/>
      <c r="HM187" s="306"/>
      <c r="HN187" s="306"/>
      <c r="HO187" s="306"/>
      <c r="HP187" s="306"/>
      <c r="HQ187" s="306"/>
      <c r="HR187" s="306"/>
      <c r="HS187" s="306"/>
      <c r="HT187" s="306"/>
      <c r="HU187" s="306"/>
      <c r="HV187" s="306"/>
      <c r="HW187" s="306"/>
      <c r="HX187" s="306"/>
    </row>
    <row r="188" spans="1:232" ht="26.45" customHeight="1" x14ac:dyDescent="0.2">
      <c r="A188" s="266" t="s">
        <v>293</v>
      </c>
      <c r="B188" s="171" t="s">
        <v>195</v>
      </c>
      <c r="C188" s="5"/>
      <c r="D188" s="14">
        <f t="shared" si="44"/>
        <v>0</v>
      </c>
      <c r="E188" s="387"/>
      <c r="F188" s="388"/>
      <c r="G188" s="389"/>
      <c r="H188" s="388"/>
      <c r="I188" s="388"/>
      <c r="J188" s="375"/>
      <c r="K188" s="390"/>
      <c r="L188" s="388"/>
      <c r="M188" s="387"/>
      <c r="N188" s="388"/>
      <c r="O188" s="389"/>
      <c r="P188" s="389"/>
      <c r="Q188" s="432">
        <f>Q86</f>
        <v>0</v>
      </c>
      <c r="R188" s="432">
        <f t="shared" ref="R188:AA188" si="58">R86</f>
        <v>0</v>
      </c>
      <c r="S188" s="432">
        <f t="shared" si="58"/>
        <v>0</v>
      </c>
      <c r="T188" s="432">
        <f t="shared" si="58"/>
        <v>0</v>
      </c>
      <c r="U188" s="432">
        <f t="shared" si="58"/>
        <v>0</v>
      </c>
      <c r="V188" s="432">
        <f t="shared" si="58"/>
        <v>0</v>
      </c>
      <c r="W188" s="432">
        <f t="shared" si="58"/>
        <v>0</v>
      </c>
      <c r="X188" s="432">
        <f t="shared" si="58"/>
        <v>0</v>
      </c>
      <c r="Y188" s="432">
        <f t="shared" si="58"/>
        <v>0</v>
      </c>
      <c r="Z188" s="432">
        <f t="shared" si="58"/>
        <v>0</v>
      </c>
      <c r="AA188" s="432">
        <f t="shared" si="58"/>
        <v>0</v>
      </c>
      <c r="AB188" s="421"/>
    </row>
    <row r="189" spans="1:232" ht="25.7" customHeight="1" thickBot="1" x14ac:dyDescent="0.25">
      <c r="A189" s="308" t="s">
        <v>294</v>
      </c>
      <c r="B189" s="172" t="s">
        <v>196</v>
      </c>
      <c r="C189" s="372"/>
      <c r="D189" s="84">
        <f t="shared" si="44"/>
        <v>0</v>
      </c>
      <c r="E189" s="391"/>
      <c r="F189" s="377"/>
      <c r="G189" s="378"/>
      <c r="H189" s="377"/>
      <c r="I189" s="377"/>
      <c r="J189" s="378"/>
      <c r="K189" s="392"/>
      <c r="L189" s="377"/>
      <c r="M189" s="391"/>
      <c r="N189" s="377"/>
      <c r="O189" s="378"/>
      <c r="P189" s="378"/>
      <c r="Q189" s="415">
        <f>Q87</f>
        <v>0</v>
      </c>
      <c r="R189" s="415">
        <f t="shared" ref="R189:Z189" si="59">R87</f>
        <v>0</v>
      </c>
      <c r="S189" s="415">
        <f t="shared" si="59"/>
        <v>0</v>
      </c>
      <c r="T189" s="415">
        <f t="shared" si="59"/>
        <v>0</v>
      </c>
      <c r="U189" s="415">
        <f t="shared" si="59"/>
        <v>0</v>
      </c>
      <c r="V189" s="415">
        <f t="shared" si="59"/>
        <v>0</v>
      </c>
      <c r="W189" s="415">
        <f t="shared" si="59"/>
        <v>0</v>
      </c>
      <c r="X189" s="415">
        <f t="shared" si="59"/>
        <v>0</v>
      </c>
      <c r="Y189" s="415">
        <f t="shared" si="59"/>
        <v>0</v>
      </c>
      <c r="Z189" s="415">
        <f t="shared" si="59"/>
        <v>0</v>
      </c>
      <c r="AA189" s="417"/>
      <c r="AB189" s="419"/>
    </row>
    <row r="190" spans="1:232" s="346" customFormat="1" ht="26.45" customHeight="1" thickBot="1" x14ac:dyDescent="0.25">
      <c r="A190" s="95" t="s">
        <v>295</v>
      </c>
      <c r="B190" s="176"/>
      <c r="C190" s="86">
        <f>SUM(C191:C193)</f>
        <v>0</v>
      </c>
      <c r="D190" s="87">
        <f t="shared" ref="D190:AB190" si="60">SUM(D191:D193)</f>
        <v>0</v>
      </c>
      <c r="E190" s="89">
        <f t="shared" si="60"/>
        <v>0</v>
      </c>
      <c r="F190" s="90">
        <f t="shared" si="60"/>
        <v>0</v>
      </c>
      <c r="G190" s="90">
        <f t="shared" si="60"/>
        <v>0</v>
      </c>
      <c r="H190" s="90">
        <f t="shared" si="60"/>
        <v>0</v>
      </c>
      <c r="I190" s="90">
        <f t="shared" si="60"/>
        <v>0</v>
      </c>
      <c r="J190" s="90">
        <f t="shared" si="60"/>
        <v>0</v>
      </c>
      <c r="K190" s="90">
        <f t="shared" si="60"/>
        <v>0</v>
      </c>
      <c r="L190" s="90">
        <f t="shared" si="60"/>
        <v>0</v>
      </c>
      <c r="M190" s="90">
        <f t="shared" si="60"/>
        <v>0</v>
      </c>
      <c r="N190" s="90">
        <f t="shared" si="60"/>
        <v>0</v>
      </c>
      <c r="O190" s="90">
        <f t="shared" si="60"/>
        <v>0</v>
      </c>
      <c r="P190" s="90">
        <f t="shared" si="60"/>
        <v>0</v>
      </c>
      <c r="Q190" s="91">
        <f t="shared" si="60"/>
        <v>0</v>
      </c>
      <c r="R190" s="86">
        <f t="shared" si="60"/>
        <v>0</v>
      </c>
      <c r="S190" s="86">
        <f t="shared" si="60"/>
        <v>0</v>
      </c>
      <c r="T190" s="86">
        <f t="shared" si="60"/>
        <v>0</v>
      </c>
      <c r="U190" s="86">
        <f t="shared" si="60"/>
        <v>0</v>
      </c>
      <c r="V190" s="86">
        <f t="shared" si="60"/>
        <v>0</v>
      </c>
      <c r="W190" s="86">
        <f t="shared" si="60"/>
        <v>0</v>
      </c>
      <c r="X190" s="86">
        <f t="shared" si="60"/>
        <v>0</v>
      </c>
      <c r="Y190" s="86">
        <f t="shared" si="60"/>
        <v>0</v>
      </c>
      <c r="Z190" s="86">
        <f t="shared" si="60"/>
        <v>0</v>
      </c>
      <c r="AA190" s="86">
        <f t="shared" si="60"/>
        <v>0</v>
      </c>
      <c r="AB190" s="92">
        <f t="shared" si="60"/>
        <v>0</v>
      </c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</row>
    <row r="191" spans="1:232" ht="15" customHeight="1" x14ac:dyDescent="0.2">
      <c r="A191" s="262" t="s">
        <v>284</v>
      </c>
      <c r="B191" s="174" t="s">
        <v>197</v>
      </c>
      <c r="C191" s="27"/>
      <c r="D191" s="85">
        <f t="shared" si="44"/>
        <v>0</v>
      </c>
      <c r="E191" s="393"/>
      <c r="F191" s="375"/>
      <c r="G191" s="374"/>
      <c r="H191" s="375"/>
      <c r="I191" s="375"/>
      <c r="J191" s="375"/>
      <c r="K191" s="379"/>
      <c r="L191" s="375"/>
      <c r="M191" s="393"/>
      <c r="N191" s="375"/>
      <c r="O191" s="375"/>
      <c r="P191" s="375"/>
      <c r="Q191" s="422"/>
      <c r="R191" s="412"/>
      <c r="S191" s="411">
        <f>S90</f>
        <v>0</v>
      </c>
      <c r="T191" s="412"/>
      <c r="U191" s="412"/>
      <c r="V191" s="412"/>
      <c r="W191" s="433"/>
      <c r="X191" s="412"/>
      <c r="Y191" s="422"/>
      <c r="Z191" s="412"/>
      <c r="AA191" s="412"/>
      <c r="AB191" s="414"/>
    </row>
    <row r="192" spans="1:232" ht="15" customHeight="1" x14ac:dyDescent="0.2">
      <c r="A192" s="255" t="s">
        <v>285</v>
      </c>
      <c r="B192" s="171" t="s">
        <v>198</v>
      </c>
      <c r="C192" s="5"/>
      <c r="D192" s="14">
        <f t="shared" si="44"/>
        <v>0</v>
      </c>
      <c r="E192" s="394"/>
      <c r="F192" s="389"/>
      <c r="G192" s="388"/>
      <c r="H192" s="389"/>
      <c r="I192" s="389"/>
      <c r="J192" s="389"/>
      <c r="K192" s="395"/>
      <c r="L192" s="389"/>
      <c r="M192" s="394"/>
      <c r="N192" s="389"/>
      <c r="O192" s="389"/>
      <c r="P192" s="389"/>
      <c r="Q192" s="424"/>
      <c r="R192" s="420"/>
      <c r="S192" s="434">
        <f>S91</f>
        <v>0</v>
      </c>
      <c r="T192" s="420"/>
      <c r="U192" s="420"/>
      <c r="V192" s="420"/>
      <c r="W192" s="435"/>
      <c r="X192" s="420"/>
      <c r="Y192" s="424"/>
      <c r="Z192" s="420"/>
      <c r="AA192" s="420"/>
      <c r="AB192" s="421"/>
    </row>
    <row r="193" spans="1:232" ht="15" customHeight="1" thickBot="1" x14ac:dyDescent="0.25">
      <c r="A193" s="256" t="s">
        <v>286</v>
      </c>
      <c r="B193" s="172" t="s">
        <v>199</v>
      </c>
      <c r="C193" s="372"/>
      <c r="D193" s="84">
        <f t="shared" si="44"/>
        <v>0</v>
      </c>
      <c r="E193" s="396"/>
      <c r="F193" s="378"/>
      <c r="G193" s="377"/>
      <c r="H193" s="378"/>
      <c r="I193" s="378"/>
      <c r="J193" s="378"/>
      <c r="K193" s="397"/>
      <c r="L193" s="378"/>
      <c r="M193" s="396"/>
      <c r="N193" s="378"/>
      <c r="O193" s="378"/>
      <c r="P193" s="378"/>
      <c r="Q193" s="425"/>
      <c r="R193" s="417"/>
      <c r="S193" s="416">
        <f>S92</f>
        <v>0</v>
      </c>
      <c r="T193" s="417"/>
      <c r="U193" s="417"/>
      <c r="V193" s="417"/>
      <c r="W193" s="436"/>
      <c r="X193" s="417"/>
      <c r="Y193" s="425"/>
      <c r="Z193" s="417"/>
      <c r="AA193" s="417"/>
      <c r="AB193" s="419"/>
    </row>
    <row r="194" spans="1:232" s="346" customFormat="1" ht="26.45" customHeight="1" thickBot="1" x14ac:dyDescent="0.25">
      <c r="A194" s="95" t="s">
        <v>296</v>
      </c>
      <c r="B194" s="176" t="s">
        <v>200</v>
      </c>
      <c r="C194" s="86"/>
      <c r="D194" s="87">
        <f t="shared" si="44"/>
        <v>0</v>
      </c>
      <c r="E194" s="89"/>
      <c r="F194" s="90"/>
      <c r="G194" s="348"/>
      <c r="H194" s="90"/>
      <c r="I194" s="90"/>
      <c r="J194" s="348"/>
      <c r="K194" s="355"/>
      <c r="L194" s="90"/>
      <c r="M194" s="89"/>
      <c r="N194" s="90"/>
      <c r="O194" s="348"/>
      <c r="P194" s="348"/>
      <c r="Q194" s="91">
        <f>Q96</f>
        <v>0</v>
      </c>
      <c r="R194" s="86">
        <f t="shared" ref="R194:AA194" si="61">R96</f>
        <v>0</v>
      </c>
      <c r="S194" s="86">
        <f t="shared" si="61"/>
        <v>0</v>
      </c>
      <c r="T194" s="86">
        <f t="shared" si="61"/>
        <v>0</v>
      </c>
      <c r="U194" s="86">
        <f t="shared" si="61"/>
        <v>0</v>
      </c>
      <c r="V194" s="86">
        <f>V96</f>
        <v>0</v>
      </c>
      <c r="W194" s="86">
        <f t="shared" si="61"/>
        <v>0</v>
      </c>
      <c r="X194" s="86">
        <f t="shared" si="61"/>
        <v>0</v>
      </c>
      <c r="Y194" s="86">
        <f t="shared" si="61"/>
        <v>0</v>
      </c>
      <c r="Z194" s="86">
        <f t="shared" si="61"/>
        <v>0</v>
      </c>
      <c r="AA194" s="86">
        <f t="shared" si="61"/>
        <v>0</v>
      </c>
      <c r="AB194" s="86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</row>
    <row r="195" spans="1:232" s="346" customFormat="1" ht="25.35" customHeight="1" thickBot="1" x14ac:dyDescent="0.25">
      <c r="A195" s="130" t="s">
        <v>410</v>
      </c>
      <c r="B195" s="357" t="s">
        <v>201</v>
      </c>
      <c r="C195" s="39"/>
      <c r="D195" s="138">
        <f t="shared" si="44"/>
        <v>0</v>
      </c>
      <c r="E195" s="361"/>
      <c r="F195" s="358"/>
      <c r="G195" s="358"/>
      <c r="H195" s="358"/>
      <c r="I195" s="358"/>
      <c r="J195" s="79"/>
      <c r="K195" s="362"/>
      <c r="L195" s="79"/>
      <c r="M195" s="361"/>
      <c r="N195" s="358"/>
      <c r="O195" s="358"/>
      <c r="P195" s="358"/>
      <c r="Q195" s="91">
        <f>Q88</f>
        <v>0</v>
      </c>
      <c r="R195" s="91">
        <f t="shared" ref="R195:AA195" si="62">R88</f>
        <v>0</v>
      </c>
      <c r="S195" s="91">
        <f t="shared" si="62"/>
        <v>0</v>
      </c>
      <c r="T195" s="91">
        <f t="shared" si="62"/>
        <v>0</v>
      </c>
      <c r="U195" s="91">
        <f t="shared" si="62"/>
        <v>0</v>
      </c>
      <c r="V195" s="91">
        <f>V88</f>
        <v>0</v>
      </c>
      <c r="W195" s="91">
        <f t="shared" si="62"/>
        <v>0</v>
      </c>
      <c r="X195" s="91">
        <f t="shared" si="62"/>
        <v>0</v>
      </c>
      <c r="Y195" s="91">
        <f t="shared" si="62"/>
        <v>0</v>
      </c>
      <c r="Z195" s="91">
        <f t="shared" si="62"/>
        <v>0</v>
      </c>
      <c r="AA195" s="91">
        <f t="shared" si="62"/>
        <v>0</v>
      </c>
      <c r="AB195" s="359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</row>
    <row r="196" spans="1:232" s="346" customFormat="1" ht="26.25" thickBot="1" x14ac:dyDescent="0.25">
      <c r="A196" s="95" t="s">
        <v>411</v>
      </c>
      <c r="B196" s="176" t="s">
        <v>202</v>
      </c>
      <c r="C196" s="86"/>
      <c r="D196" s="87">
        <f t="shared" si="44"/>
        <v>0</v>
      </c>
      <c r="E196" s="89"/>
      <c r="F196" s="90"/>
      <c r="G196" s="90"/>
      <c r="H196" s="90"/>
      <c r="I196" s="90"/>
      <c r="J196" s="90"/>
      <c r="K196" s="90"/>
      <c r="L196" s="90"/>
      <c r="M196" s="90"/>
      <c r="N196" s="90"/>
      <c r="O196" s="347"/>
      <c r="P196" s="348"/>
      <c r="Q196" s="91">
        <f>Q93</f>
        <v>0</v>
      </c>
      <c r="R196" s="91">
        <f t="shared" ref="R196:AB196" si="63">R93</f>
        <v>0</v>
      </c>
      <c r="S196" s="91">
        <f t="shared" si="63"/>
        <v>0</v>
      </c>
      <c r="T196" s="91">
        <f t="shared" si="63"/>
        <v>0</v>
      </c>
      <c r="U196" s="91">
        <f t="shared" si="63"/>
        <v>0</v>
      </c>
      <c r="V196" s="91">
        <f>V93</f>
        <v>0</v>
      </c>
      <c r="W196" s="91">
        <f t="shared" si="63"/>
        <v>0</v>
      </c>
      <c r="X196" s="91"/>
      <c r="Y196" s="91">
        <f t="shared" si="63"/>
        <v>0</v>
      </c>
      <c r="Z196" s="91">
        <f t="shared" si="63"/>
        <v>0</v>
      </c>
      <c r="AA196" s="91">
        <f t="shared" si="63"/>
        <v>0</v>
      </c>
      <c r="AB196" s="91">
        <f t="shared" si="63"/>
        <v>0</v>
      </c>
      <c r="AC196" s="188" t="s">
        <v>427</v>
      </c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</row>
    <row r="197" spans="1:232" s="346" customFormat="1" ht="25.7" customHeight="1" thickBot="1" x14ac:dyDescent="0.25">
      <c r="A197" s="130" t="s">
        <v>297</v>
      </c>
      <c r="B197" s="357" t="s">
        <v>428</v>
      </c>
      <c r="C197" s="39"/>
      <c r="D197" s="138">
        <f t="shared" si="44"/>
        <v>7.7680000000000007</v>
      </c>
      <c r="E197" s="78"/>
      <c r="F197" s="79"/>
      <c r="G197" s="358"/>
      <c r="H197" s="79"/>
      <c r="I197" s="79"/>
      <c r="J197" s="358"/>
      <c r="K197" s="79"/>
      <c r="L197" s="79"/>
      <c r="M197" s="79"/>
      <c r="N197" s="79"/>
      <c r="O197" s="358"/>
      <c r="P197" s="358"/>
      <c r="Q197" s="38">
        <f>Q95</f>
        <v>0</v>
      </c>
      <c r="R197" s="38">
        <f>R95</f>
        <v>0</v>
      </c>
      <c r="S197" s="38">
        <f t="shared" ref="S197:AB197" si="64">S95</f>
        <v>0</v>
      </c>
      <c r="T197" s="38">
        <f t="shared" si="64"/>
        <v>0</v>
      </c>
      <c r="U197" s="38">
        <f t="shared" si="64"/>
        <v>0</v>
      </c>
      <c r="V197" s="38">
        <f>V95</f>
        <v>0</v>
      </c>
      <c r="W197" s="38">
        <f t="shared" si="64"/>
        <v>0</v>
      </c>
      <c r="X197" s="38">
        <f t="shared" si="64"/>
        <v>0</v>
      </c>
      <c r="Y197" s="38">
        <f t="shared" si="64"/>
        <v>0</v>
      </c>
      <c r="Z197" s="38">
        <f t="shared" si="64"/>
        <v>7.7680000000000007</v>
      </c>
      <c r="AA197" s="38">
        <f t="shared" si="64"/>
        <v>0</v>
      </c>
      <c r="AB197" s="38">
        <f t="shared" si="64"/>
        <v>0</v>
      </c>
      <c r="AC197" s="188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</row>
    <row r="198" spans="1:232" s="346" customFormat="1" ht="29.45" customHeight="1" thickBot="1" x14ac:dyDescent="0.25">
      <c r="A198" s="95" t="s">
        <v>437</v>
      </c>
      <c r="B198" s="176" t="s">
        <v>412</v>
      </c>
      <c r="C198" s="86"/>
      <c r="D198" s="87">
        <f t="shared" si="44"/>
        <v>0</v>
      </c>
      <c r="E198" s="89"/>
      <c r="F198" s="90"/>
      <c r="G198" s="348"/>
      <c r="H198" s="90"/>
      <c r="I198" s="90"/>
      <c r="J198" s="90"/>
      <c r="K198" s="90"/>
      <c r="L198" s="90"/>
      <c r="M198" s="90"/>
      <c r="N198" s="90"/>
      <c r="O198" s="90"/>
      <c r="P198" s="348"/>
      <c r="Q198" s="91"/>
      <c r="R198" s="86"/>
      <c r="S198" s="356"/>
      <c r="T198" s="86"/>
      <c r="U198" s="86"/>
      <c r="V198" s="86"/>
      <c r="W198" s="86">
        <f>W94</f>
        <v>0</v>
      </c>
      <c r="X198" s="86"/>
      <c r="Y198" s="86"/>
      <c r="Z198" s="86"/>
      <c r="AA198" s="86"/>
      <c r="AB198" s="350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</row>
    <row r="199" spans="1:232" s="346" customFormat="1" ht="31.35" customHeight="1" thickBot="1" x14ac:dyDescent="0.25">
      <c r="A199" s="95" t="s">
        <v>397</v>
      </c>
      <c r="B199" s="176" t="s">
        <v>429</v>
      </c>
      <c r="C199" s="86"/>
      <c r="D199" s="87">
        <f t="shared" si="44"/>
        <v>0</v>
      </c>
      <c r="E199" s="89"/>
      <c r="F199" s="90"/>
      <c r="G199" s="348"/>
      <c r="H199" s="90"/>
      <c r="I199" s="90"/>
      <c r="J199" s="90"/>
      <c r="K199" s="90"/>
      <c r="L199" s="90"/>
      <c r="M199" s="90"/>
      <c r="N199" s="90"/>
      <c r="O199" s="90"/>
      <c r="P199" s="348"/>
      <c r="Q199" s="91">
        <f>Q97</f>
        <v>0</v>
      </c>
      <c r="R199" s="86">
        <f t="shared" ref="R199:AA199" si="65">R97</f>
        <v>0</v>
      </c>
      <c r="S199" s="86">
        <f t="shared" si="65"/>
        <v>0</v>
      </c>
      <c r="T199" s="86">
        <f t="shared" si="65"/>
        <v>0</v>
      </c>
      <c r="U199" s="86">
        <f t="shared" si="65"/>
        <v>0</v>
      </c>
      <c r="V199" s="86">
        <f>V97</f>
        <v>0</v>
      </c>
      <c r="W199" s="86">
        <f t="shared" si="65"/>
        <v>0</v>
      </c>
      <c r="X199" s="86">
        <f t="shared" si="65"/>
        <v>0</v>
      </c>
      <c r="Y199" s="86">
        <f t="shared" si="65"/>
        <v>0</v>
      </c>
      <c r="Z199" s="86">
        <f t="shared" si="65"/>
        <v>0</v>
      </c>
      <c r="AA199" s="86">
        <f t="shared" si="65"/>
        <v>0</v>
      </c>
      <c r="AB199" s="350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</row>
    <row r="200" spans="1:232" ht="15.75" thickBot="1" x14ac:dyDescent="0.25">
      <c r="D200" s="168"/>
    </row>
    <row r="201" spans="1:232" s="20" customFormat="1" ht="27.6" customHeight="1" thickBot="1" x14ac:dyDescent="0.25">
      <c r="A201" s="121" t="s">
        <v>4</v>
      </c>
      <c r="B201" s="173"/>
      <c r="C201" s="101">
        <f>C202+C205+C211+C217+C218+C219+C220+C221+C222+C224</f>
        <v>248</v>
      </c>
      <c r="D201" s="87">
        <f t="shared" si="44"/>
        <v>388.40000000000003</v>
      </c>
      <c r="E201" s="89"/>
      <c r="F201" s="89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1">
        <f t="shared" ref="Q201:AB201" si="66">Q202+Q205+Q211+Q217+Q218+Q219+Q220+Q221+Q222+Q224</f>
        <v>0</v>
      </c>
      <c r="R201" s="91">
        <f t="shared" si="66"/>
        <v>0</v>
      </c>
      <c r="S201" s="86">
        <f t="shared" si="66"/>
        <v>0</v>
      </c>
      <c r="T201" s="86">
        <f t="shared" si="66"/>
        <v>0</v>
      </c>
      <c r="U201" s="86">
        <f t="shared" si="66"/>
        <v>0</v>
      </c>
      <c r="V201" s="86">
        <f>V202+V205+V211+V217+V218+V219+V220+V221+V222+V224</f>
        <v>0</v>
      </c>
      <c r="W201" s="86">
        <f t="shared" si="66"/>
        <v>0</v>
      </c>
      <c r="X201" s="86">
        <f t="shared" si="66"/>
        <v>0</v>
      </c>
      <c r="Y201" s="86">
        <f t="shared" si="66"/>
        <v>0</v>
      </c>
      <c r="Z201" s="86">
        <f t="shared" si="66"/>
        <v>388.40000000000003</v>
      </c>
      <c r="AA201" s="86">
        <f t="shared" si="66"/>
        <v>0</v>
      </c>
      <c r="AB201" s="92">
        <f t="shared" si="66"/>
        <v>0</v>
      </c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  <c r="CA201" s="18"/>
      <c r="CB201" s="18"/>
      <c r="CC201" s="18"/>
      <c r="CD201" s="18"/>
      <c r="CE201" s="18"/>
      <c r="CF201" s="18"/>
      <c r="CG201" s="18"/>
      <c r="CH201" s="18"/>
      <c r="CI201" s="18"/>
      <c r="CJ201" s="18"/>
      <c r="CK201" s="18"/>
      <c r="CL201" s="18"/>
      <c r="CM201" s="18"/>
      <c r="CN201" s="18"/>
      <c r="CO201" s="18"/>
      <c r="CP201" s="18"/>
      <c r="CQ201" s="18"/>
      <c r="CR201" s="18"/>
      <c r="CS201" s="18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  <c r="DI201" s="18"/>
      <c r="DJ201" s="18"/>
      <c r="DK201" s="18"/>
      <c r="DL201" s="18"/>
      <c r="DM201" s="18"/>
      <c r="DN201" s="18"/>
      <c r="DO201" s="18"/>
      <c r="DP201" s="18"/>
      <c r="DQ201" s="18"/>
      <c r="DR201" s="18"/>
      <c r="DS201" s="18"/>
      <c r="DT201" s="18"/>
      <c r="DU201" s="18"/>
      <c r="DV201" s="18"/>
      <c r="DW201" s="18"/>
      <c r="DX201" s="18"/>
      <c r="DY201" s="18"/>
      <c r="DZ201" s="18"/>
      <c r="EA201" s="18"/>
      <c r="EB201" s="18"/>
      <c r="EC201" s="18"/>
      <c r="ED201" s="18"/>
      <c r="EE201" s="18"/>
      <c r="EF201" s="18"/>
      <c r="EG201" s="18"/>
      <c r="EH201" s="18"/>
      <c r="EI201" s="18"/>
      <c r="EJ201" s="18"/>
      <c r="EK201" s="18"/>
      <c r="EL201" s="18"/>
      <c r="EM201" s="18"/>
      <c r="EN201" s="18"/>
      <c r="EO201" s="18"/>
      <c r="EP201" s="18"/>
      <c r="EQ201" s="18"/>
      <c r="ER201" s="18"/>
      <c r="ES201" s="18"/>
      <c r="ET201" s="18"/>
      <c r="EU201" s="18"/>
      <c r="EV201" s="18"/>
      <c r="EW201" s="18"/>
      <c r="EX201" s="18"/>
      <c r="EY201" s="18"/>
      <c r="EZ201" s="18"/>
      <c r="FA201" s="18"/>
      <c r="FB201" s="18"/>
      <c r="FC201" s="18"/>
      <c r="FD201" s="18"/>
      <c r="FE201" s="18"/>
      <c r="FF201" s="18"/>
      <c r="FG201" s="18"/>
      <c r="FH201" s="18"/>
      <c r="FI201" s="18"/>
      <c r="FJ201" s="18"/>
      <c r="FK201" s="18"/>
      <c r="FL201" s="18"/>
      <c r="FM201" s="18"/>
      <c r="FN201" s="18"/>
      <c r="FO201" s="18"/>
      <c r="FP201" s="18"/>
      <c r="FQ201" s="18"/>
      <c r="FR201" s="18"/>
      <c r="FS201" s="18"/>
      <c r="FT201" s="18"/>
      <c r="FU201" s="18"/>
      <c r="FV201" s="18"/>
      <c r="FW201" s="18"/>
      <c r="FX201" s="18"/>
      <c r="FY201" s="18"/>
      <c r="FZ201" s="18"/>
      <c r="GA201" s="18"/>
      <c r="GB201" s="18"/>
      <c r="GC201" s="18"/>
      <c r="GD201" s="18"/>
      <c r="GE201" s="18"/>
      <c r="GF201" s="18"/>
      <c r="GG201" s="18"/>
      <c r="GH201" s="18"/>
      <c r="GI201" s="18"/>
      <c r="GJ201" s="18"/>
      <c r="GK201" s="18"/>
      <c r="GL201" s="18"/>
      <c r="GM201" s="18"/>
      <c r="GN201" s="18"/>
      <c r="GO201" s="18"/>
      <c r="GP201" s="18"/>
      <c r="GQ201" s="18"/>
      <c r="GR201" s="18"/>
      <c r="GS201" s="18"/>
      <c r="GT201" s="18"/>
      <c r="GU201" s="18"/>
      <c r="GV201" s="18"/>
      <c r="GW201" s="18"/>
      <c r="GX201" s="18"/>
      <c r="GY201" s="18"/>
      <c r="GZ201" s="18"/>
      <c r="HA201" s="18"/>
      <c r="HB201" s="18"/>
      <c r="HC201" s="18"/>
      <c r="HD201" s="18"/>
      <c r="HE201" s="18"/>
      <c r="HF201" s="18"/>
      <c r="HG201" s="18"/>
      <c r="HH201" s="18"/>
      <c r="HI201" s="18"/>
      <c r="HJ201" s="18"/>
      <c r="HK201" s="18"/>
      <c r="HL201" s="18"/>
      <c r="HM201" s="18"/>
      <c r="HN201" s="18"/>
      <c r="HO201" s="18"/>
      <c r="HP201" s="18"/>
      <c r="HQ201" s="18"/>
      <c r="HR201" s="18"/>
      <c r="HS201" s="18"/>
      <c r="HT201" s="18"/>
      <c r="HU201" s="18"/>
      <c r="HV201" s="18"/>
      <c r="HW201" s="18"/>
      <c r="HX201" s="18"/>
    </row>
    <row r="202" spans="1:232" s="21" customFormat="1" ht="15.6" customHeight="1" thickBot="1" x14ac:dyDescent="0.25">
      <c r="A202" s="95" t="s">
        <v>121</v>
      </c>
      <c r="B202" s="173"/>
      <c r="C202" s="101">
        <f>SUM(C203:C204)</f>
        <v>248</v>
      </c>
      <c r="D202" s="87">
        <f t="shared" ref="D202:AB202" si="67">SUM(D203:D204)</f>
        <v>388.40000000000003</v>
      </c>
      <c r="E202" s="89">
        <f t="shared" si="67"/>
        <v>0</v>
      </c>
      <c r="F202" s="89">
        <f t="shared" si="67"/>
        <v>0</v>
      </c>
      <c r="G202" s="90">
        <f t="shared" si="67"/>
        <v>0</v>
      </c>
      <c r="H202" s="90">
        <f t="shared" si="67"/>
        <v>0</v>
      </c>
      <c r="I202" s="90">
        <f t="shared" si="67"/>
        <v>0</v>
      </c>
      <c r="J202" s="90">
        <f t="shared" si="67"/>
        <v>0</v>
      </c>
      <c r="K202" s="90">
        <f t="shared" si="67"/>
        <v>0</v>
      </c>
      <c r="L202" s="90">
        <f t="shared" si="67"/>
        <v>0</v>
      </c>
      <c r="M202" s="90">
        <f t="shared" si="67"/>
        <v>0</v>
      </c>
      <c r="N202" s="90">
        <f t="shared" si="67"/>
        <v>0</v>
      </c>
      <c r="O202" s="90">
        <f t="shared" si="67"/>
        <v>0</v>
      </c>
      <c r="P202" s="90">
        <f t="shared" si="67"/>
        <v>0</v>
      </c>
      <c r="Q202" s="91">
        <f t="shared" si="67"/>
        <v>0</v>
      </c>
      <c r="R202" s="91">
        <f t="shared" si="67"/>
        <v>0</v>
      </c>
      <c r="S202" s="86">
        <f t="shared" si="67"/>
        <v>0</v>
      </c>
      <c r="T202" s="86">
        <f t="shared" si="67"/>
        <v>0</v>
      </c>
      <c r="U202" s="86">
        <f t="shared" si="67"/>
        <v>0</v>
      </c>
      <c r="V202" s="86">
        <f t="shared" si="67"/>
        <v>0</v>
      </c>
      <c r="W202" s="86">
        <f t="shared" si="67"/>
        <v>0</v>
      </c>
      <c r="X202" s="86">
        <f t="shared" si="67"/>
        <v>0</v>
      </c>
      <c r="Y202" s="86">
        <f t="shared" si="67"/>
        <v>0</v>
      </c>
      <c r="Z202" s="86">
        <f t="shared" si="67"/>
        <v>388.40000000000003</v>
      </c>
      <c r="AA202" s="86">
        <f t="shared" si="67"/>
        <v>0</v>
      </c>
      <c r="AB202" s="92">
        <f t="shared" si="67"/>
        <v>0</v>
      </c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</row>
    <row r="203" spans="1:232" s="309" customFormat="1" ht="27" customHeight="1" x14ac:dyDescent="0.2">
      <c r="A203" s="310" t="s">
        <v>279</v>
      </c>
      <c r="B203" s="181" t="s">
        <v>224</v>
      </c>
      <c r="C203" s="23">
        <v>248</v>
      </c>
      <c r="D203" s="85">
        <f t="shared" si="44"/>
        <v>388.40000000000003</v>
      </c>
      <c r="E203" s="72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47">
        <f>Q31*0.04</f>
        <v>0</v>
      </c>
      <c r="R203" s="24">
        <f>R31*0.05</f>
        <v>0</v>
      </c>
      <c r="S203" s="24"/>
      <c r="T203" s="24">
        <f t="shared" ref="T203" si="68">T31*0.04</f>
        <v>0</v>
      </c>
      <c r="U203" s="24">
        <f>U31*0.05</f>
        <v>0</v>
      </c>
      <c r="V203" s="24">
        <f>V31*0.025</f>
        <v>0</v>
      </c>
      <c r="W203" s="24">
        <f>W31*0.05</f>
        <v>0</v>
      </c>
      <c r="X203" s="24">
        <f>X31*0.05</f>
        <v>0</v>
      </c>
      <c r="Y203" s="24">
        <f>Y31*0.04</f>
        <v>0</v>
      </c>
      <c r="Z203" s="24">
        <f>Z31*0.05</f>
        <v>388.40000000000003</v>
      </c>
      <c r="AA203" s="24"/>
      <c r="AB203" s="141"/>
      <c r="AC203" s="196"/>
      <c r="AD203" s="196"/>
      <c r="AE203" s="196"/>
      <c r="AF203" s="196"/>
      <c r="AG203" s="196"/>
      <c r="AH203" s="196"/>
      <c r="AI203" s="196"/>
      <c r="AJ203" s="196"/>
      <c r="AK203" s="196"/>
      <c r="AL203" s="196"/>
      <c r="AM203" s="196"/>
      <c r="AN203" s="196"/>
      <c r="AO203" s="196"/>
      <c r="AP203" s="196"/>
      <c r="AQ203" s="196"/>
      <c r="AR203" s="196"/>
      <c r="AS203" s="196"/>
      <c r="AT203" s="196"/>
      <c r="AU203" s="196"/>
      <c r="AV203" s="196"/>
      <c r="AW203" s="196"/>
      <c r="AX203" s="196"/>
      <c r="AY203" s="196"/>
      <c r="AZ203" s="196"/>
      <c r="BA203" s="196"/>
      <c r="BB203" s="196"/>
      <c r="BC203" s="196"/>
      <c r="BD203" s="196"/>
      <c r="BE203" s="196"/>
      <c r="BF203" s="196"/>
      <c r="BG203" s="196"/>
      <c r="BH203" s="196"/>
      <c r="BI203" s="196"/>
      <c r="BJ203" s="196"/>
      <c r="BK203" s="196"/>
      <c r="BL203" s="196"/>
      <c r="BM203" s="196"/>
      <c r="BN203" s="196"/>
      <c r="BO203" s="196"/>
      <c r="BP203" s="196"/>
      <c r="BQ203" s="196"/>
      <c r="BR203" s="196"/>
      <c r="BS203" s="196"/>
      <c r="BT203" s="196"/>
      <c r="BU203" s="196"/>
      <c r="BV203" s="196"/>
      <c r="BW203" s="196"/>
      <c r="BX203" s="196"/>
      <c r="BY203" s="196"/>
      <c r="BZ203" s="196"/>
      <c r="CA203" s="196"/>
      <c r="CB203" s="196"/>
      <c r="CC203" s="196"/>
      <c r="CD203" s="196"/>
      <c r="CE203" s="196"/>
      <c r="CF203" s="196"/>
      <c r="CG203" s="196"/>
      <c r="CH203" s="196"/>
      <c r="CI203" s="196"/>
      <c r="CJ203" s="196"/>
      <c r="CK203" s="196"/>
      <c r="CL203" s="196"/>
      <c r="CM203" s="196"/>
      <c r="CN203" s="196"/>
      <c r="CO203" s="196"/>
      <c r="CP203" s="196"/>
      <c r="CQ203" s="196"/>
      <c r="CR203" s="196"/>
      <c r="CS203" s="196"/>
      <c r="CT203" s="196"/>
      <c r="CU203" s="196"/>
      <c r="CV203" s="196"/>
      <c r="CW203" s="196"/>
      <c r="CX203" s="196"/>
      <c r="CY203" s="196"/>
      <c r="CZ203" s="196"/>
      <c r="DA203" s="196"/>
      <c r="DB203" s="196"/>
      <c r="DC203" s="196"/>
      <c r="DD203" s="196"/>
      <c r="DE203" s="196"/>
      <c r="DF203" s="196"/>
      <c r="DG203" s="196"/>
      <c r="DH203" s="196"/>
      <c r="DI203" s="196"/>
      <c r="DJ203" s="196"/>
      <c r="DK203" s="196"/>
      <c r="DL203" s="196"/>
      <c r="DM203" s="196"/>
      <c r="DN203" s="196"/>
      <c r="DO203" s="196"/>
      <c r="DP203" s="196"/>
      <c r="DQ203" s="196"/>
      <c r="DR203" s="196"/>
      <c r="DS203" s="196"/>
      <c r="DT203" s="196"/>
      <c r="DU203" s="196"/>
      <c r="DV203" s="196"/>
      <c r="DW203" s="196"/>
      <c r="DX203" s="196"/>
      <c r="DY203" s="196"/>
      <c r="DZ203" s="196"/>
      <c r="EA203" s="196"/>
      <c r="EB203" s="196"/>
      <c r="EC203" s="196"/>
      <c r="ED203" s="196"/>
      <c r="EE203" s="196"/>
      <c r="EF203" s="196"/>
      <c r="EG203" s="196"/>
      <c r="EH203" s="196"/>
      <c r="EI203" s="196"/>
      <c r="EJ203" s="196"/>
      <c r="EK203" s="196"/>
      <c r="EL203" s="196"/>
      <c r="EM203" s="196"/>
      <c r="EN203" s="196"/>
      <c r="EO203" s="196"/>
      <c r="EP203" s="196"/>
      <c r="EQ203" s="196"/>
      <c r="ER203" s="196"/>
      <c r="ES203" s="196"/>
      <c r="ET203" s="196"/>
      <c r="EU203" s="196"/>
      <c r="EV203" s="196"/>
      <c r="EW203" s="196"/>
      <c r="EX203" s="196"/>
      <c r="EY203" s="196"/>
      <c r="EZ203" s="196"/>
      <c r="FA203" s="196"/>
      <c r="FB203" s="196"/>
      <c r="FC203" s="196"/>
      <c r="FD203" s="196"/>
      <c r="FE203" s="196"/>
      <c r="FF203" s="196"/>
      <c r="FG203" s="196"/>
      <c r="FH203" s="196"/>
      <c r="FI203" s="196"/>
      <c r="FJ203" s="196"/>
      <c r="FK203" s="196"/>
      <c r="FL203" s="196"/>
      <c r="FM203" s="196"/>
      <c r="FN203" s="196"/>
      <c r="FO203" s="196"/>
      <c r="FP203" s="196"/>
      <c r="FQ203" s="196"/>
      <c r="FR203" s="196"/>
      <c r="FS203" s="196"/>
      <c r="FT203" s="196"/>
      <c r="FU203" s="196"/>
      <c r="FV203" s="196"/>
      <c r="FW203" s="196"/>
      <c r="FX203" s="196"/>
      <c r="FY203" s="196"/>
      <c r="FZ203" s="196"/>
      <c r="GA203" s="196"/>
      <c r="GB203" s="196"/>
      <c r="GC203" s="196"/>
      <c r="GD203" s="196"/>
      <c r="GE203" s="196"/>
      <c r="GF203" s="196"/>
      <c r="GG203" s="196"/>
      <c r="GH203" s="196"/>
      <c r="GI203" s="196"/>
      <c r="GJ203" s="196"/>
      <c r="GK203" s="196"/>
      <c r="GL203" s="196"/>
      <c r="GM203" s="196"/>
      <c r="GN203" s="196"/>
      <c r="GO203" s="196"/>
      <c r="GP203" s="196"/>
      <c r="GQ203" s="196"/>
      <c r="GR203" s="196"/>
      <c r="GS203" s="196"/>
      <c r="GT203" s="196"/>
      <c r="GU203" s="196"/>
      <c r="GV203" s="196"/>
      <c r="GW203" s="196"/>
      <c r="GX203" s="196"/>
      <c r="GY203" s="196"/>
      <c r="GZ203" s="196"/>
      <c r="HA203" s="196"/>
      <c r="HB203" s="196"/>
      <c r="HC203" s="196"/>
      <c r="HD203" s="196"/>
      <c r="HE203" s="196"/>
      <c r="HF203" s="196"/>
      <c r="HG203" s="196"/>
      <c r="HH203" s="196"/>
      <c r="HI203" s="196"/>
      <c r="HJ203" s="196"/>
      <c r="HK203" s="196"/>
      <c r="HL203" s="196"/>
      <c r="HM203" s="196"/>
      <c r="HN203" s="196"/>
      <c r="HO203" s="196"/>
      <c r="HP203" s="196"/>
      <c r="HQ203" s="196"/>
      <c r="HR203" s="196"/>
      <c r="HS203" s="196"/>
      <c r="HT203" s="196"/>
      <c r="HU203" s="196"/>
      <c r="HV203" s="196"/>
      <c r="HW203" s="196"/>
      <c r="HX203" s="196"/>
    </row>
    <row r="204" spans="1:232" s="309" customFormat="1" ht="25.35" customHeight="1" thickBot="1" x14ac:dyDescent="0.25">
      <c r="A204" s="311" t="s">
        <v>280</v>
      </c>
      <c r="B204" s="182" t="s">
        <v>225</v>
      </c>
      <c r="C204" s="29"/>
      <c r="D204" s="84">
        <f t="shared" si="44"/>
        <v>0</v>
      </c>
      <c r="E204" s="76"/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45">
        <f>Q32*0.04</f>
        <v>0</v>
      </c>
      <c r="R204" s="22">
        <f t="shared" ref="R204:Z204" si="69">R32*0.05</f>
        <v>0</v>
      </c>
      <c r="S204" s="22">
        <f>S32*0.06</f>
        <v>0</v>
      </c>
      <c r="T204" s="22">
        <f>T32*0.04</f>
        <v>0</v>
      </c>
      <c r="U204" s="22">
        <f t="shared" si="69"/>
        <v>0</v>
      </c>
      <c r="V204" s="22">
        <f>V32*0.025</f>
        <v>0</v>
      </c>
      <c r="W204" s="22">
        <f>W32*0.05</f>
        <v>0</v>
      </c>
      <c r="X204" s="22">
        <f>X32*0.05</f>
        <v>0</v>
      </c>
      <c r="Y204" s="22">
        <f>Y32*0.04</f>
        <v>0</v>
      </c>
      <c r="Z204" s="22">
        <f t="shared" si="69"/>
        <v>0</v>
      </c>
      <c r="AA204" s="22">
        <f>AA32*0.04</f>
        <v>0</v>
      </c>
      <c r="AB204" s="136"/>
      <c r="AC204" s="196"/>
      <c r="AD204" s="196"/>
      <c r="AE204" s="196"/>
      <c r="AF204" s="196"/>
      <c r="AG204" s="196"/>
      <c r="AH204" s="196"/>
      <c r="AI204" s="196"/>
      <c r="AJ204" s="196"/>
      <c r="AK204" s="196"/>
      <c r="AL204" s="196"/>
      <c r="AM204" s="196"/>
      <c r="AN204" s="196"/>
      <c r="AO204" s="196"/>
      <c r="AP204" s="196"/>
      <c r="AQ204" s="196"/>
      <c r="AR204" s="196"/>
      <c r="AS204" s="196"/>
      <c r="AT204" s="196"/>
      <c r="AU204" s="196"/>
      <c r="AV204" s="196"/>
      <c r="AW204" s="196"/>
      <c r="AX204" s="196"/>
      <c r="AY204" s="196"/>
      <c r="AZ204" s="196"/>
      <c r="BA204" s="196"/>
      <c r="BB204" s="196"/>
      <c r="BC204" s="196"/>
      <c r="BD204" s="196"/>
      <c r="BE204" s="196"/>
      <c r="BF204" s="196"/>
      <c r="BG204" s="196"/>
      <c r="BH204" s="196"/>
      <c r="BI204" s="196"/>
      <c r="BJ204" s="196"/>
      <c r="BK204" s="196"/>
      <c r="BL204" s="196"/>
      <c r="BM204" s="196"/>
      <c r="BN204" s="196"/>
      <c r="BO204" s="196"/>
      <c r="BP204" s="196"/>
      <c r="BQ204" s="196"/>
      <c r="BR204" s="196"/>
      <c r="BS204" s="196"/>
      <c r="BT204" s="196"/>
      <c r="BU204" s="196"/>
      <c r="BV204" s="196"/>
      <c r="BW204" s="196"/>
      <c r="BX204" s="196"/>
      <c r="BY204" s="196"/>
      <c r="BZ204" s="196"/>
      <c r="CA204" s="196"/>
      <c r="CB204" s="196"/>
      <c r="CC204" s="196"/>
      <c r="CD204" s="196"/>
      <c r="CE204" s="196"/>
      <c r="CF204" s="196"/>
      <c r="CG204" s="196"/>
      <c r="CH204" s="196"/>
      <c r="CI204" s="196"/>
      <c r="CJ204" s="196"/>
      <c r="CK204" s="196"/>
      <c r="CL204" s="196"/>
      <c r="CM204" s="196"/>
      <c r="CN204" s="196"/>
      <c r="CO204" s="196"/>
      <c r="CP204" s="196"/>
      <c r="CQ204" s="196"/>
      <c r="CR204" s="196"/>
      <c r="CS204" s="196"/>
      <c r="CT204" s="196"/>
      <c r="CU204" s="196"/>
      <c r="CV204" s="196"/>
      <c r="CW204" s="196"/>
      <c r="CX204" s="196"/>
      <c r="CY204" s="196"/>
      <c r="CZ204" s="196"/>
      <c r="DA204" s="196"/>
      <c r="DB204" s="196"/>
      <c r="DC204" s="196"/>
      <c r="DD204" s="196"/>
      <c r="DE204" s="196"/>
      <c r="DF204" s="196"/>
      <c r="DG204" s="196"/>
      <c r="DH204" s="196"/>
      <c r="DI204" s="196"/>
      <c r="DJ204" s="196"/>
      <c r="DK204" s="196"/>
      <c r="DL204" s="196"/>
      <c r="DM204" s="196"/>
      <c r="DN204" s="196"/>
      <c r="DO204" s="196"/>
      <c r="DP204" s="196"/>
      <c r="DQ204" s="196"/>
      <c r="DR204" s="196"/>
      <c r="DS204" s="196"/>
      <c r="DT204" s="196"/>
      <c r="DU204" s="196"/>
      <c r="DV204" s="196"/>
      <c r="DW204" s="196"/>
      <c r="DX204" s="196"/>
      <c r="DY204" s="196"/>
      <c r="DZ204" s="196"/>
      <c r="EA204" s="196"/>
      <c r="EB204" s="196"/>
      <c r="EC204" s="196"/>
      <c r="ED204" s="196"/>
      <c r="EE204" s="196"/>
      <c r="EF204" s="196"/>
      <c r="EG204" s="196"/>
      <c r="EH204" s="196"/>
      <c r="EI204" s="196"/>
      <c r="EJ204" s="196"/>
      <c r="EK204" s="196"/>
      <c r="EL204" s="196"/>
      <c r="EM204" s="196"/>
      <c r="EN204" s="196"/>
      <c r="EO204" s="196"/>
      <c r="EP204" s="196"/>
      <c r="EQ204" s="196"/>
      <c r="ER204" s="196"/>
      <c r="ES204" s="196"/>
      <c r="ET204" s="196"/>
      <c r="EU204" s="196"/>
      <c r="EV204" s="196"/>
      <c r="EW204" s="196"/>
      <c r="EX204" s="196"/>
      <c r="EY204" s="196"/>
      <c r="EZ204" s="196"/>
      <c r="FA204" s="196"/>
      <c r="FB204" s="196"/>
      <c r="FC204" s="196"/>
      <c r="FD204" s="196"/>
      <c r="FE204" s="196"/>
      <c r="FF204" s="196"/>
      <c r="FG204" s="196"/>
      <c r="FH204" s="196"/>
      <c r="FI204" s="196"/>
      <c r="FJ204" s="196"/>
      <c r="FK204" s="196"/>
      <c r="FL204" s="196"/>
      <c r="FM204" s="196"/>
      <c r="FN204" s="196"/>
      <c r="FO204" s="196"/>
      <c r="FP204" s="196"/>
      <c r="FQ204" s="196"/>
      <c r="FR204" s="196"/>
      <c r="FS204" s="196"/>
      <c r="FT204" s="196"/>
      <c r="FU204" s="196"/>
      <c r="FV204" s="196"/>
      <c r="FW204" s="196"/>
      <c r="FX204" s="196"/>
      <c r="FY204" s="196"/>
      <c r="FZ204" s="196"/>
      <c r="GA204" s="196"/>
      <c r="GB204" s="196"/>
      <c r="GC204" s="196"/>
      <c r="GD204" s="196"/>
      <c r="GE204" s="196"/>
      <c r="GF204" s="196"/>
      <c r="GG204" s="196"/>
      <c r="GH204" s="196"/>
      <c r="GI204" s="196"/>
      <c r="GJ204" s="196"/>
      <c r="GK204" s="196"/>
      <c r="GL204" s="196"/>
      <c r="GM204" s="196"/>
      <c r="GN204" s="196"/>
      <c r="GO204" s="196"/>
      <c r="GP204" s="196"/>
      <c r="GQ204" s="196"/>
      <c r="GR204" s="196"/>
      <c r="GS204" s="196"/>
      <c r="GT204" s="196"/>
      <c r="GU204" s="196"/>
      <c r="GV204" s="196"/>
      <c r="GW204" s="196"/>
      <c r="GX204" s="196"/>
      <c r="GY204" s="196"/>
      <c r="GZ204" s="196"/>
      <c r="HA204" s="196"/>
      <c r="HB204" s="196"/>
      <c r="HC204" s="196"/>
      <c r="HD204" s="196"/>
      <c r="HE204" s="196"/>
      <c r="HF204" s="196"/>
      <c r="HG204" s="196"/>
      <c r="HH204" s="196"/>
      <c r="HI204" s="196"/>
      <c r="HJ204" s="196"/>
      <c r="HK204" s="196"/>
      <c r="HL204" s="196"/>
      <c r="HM204" s="196"/>
      <c r="HN204" s="196"/>
      <c r="HO204" s="196"/>
      <c r="HP204" s="196"/>
      <c r="HQ204" s="196"/>
      <c r="HR204" s="196"/>
      <c r="HS204" s="196"/>
      <c r="HT204" s="196"/>
      <c r="HU204" s="196"/>
      <c r="HV204" s="196"/>
      <c r="HW204" s="196"/>
      <c r="HX204" s="196"/>
    </row>
    <row r="205" spans="1:232" s="21" customFormat="1" ht="16.5" customHeight="1" thickBot="1" x14ac:dyDescent="0.25">
      <c r="A205" s="95" t="s">
        <v>122</v>
      </c>
      <c r="B205" s="173"/>
      <c r="C205" s="86">
        <f>SUM(C206:C210)</f>
        <v>0</v>
      </c>
      <c r="D205" s="87">
        <f t="shared" ref="D205:AB205" si="70">SUM(D206:D210)</f>
        <v>0</v>
      </c>
      <c r="E205" s="89">
        <f t="shared" si="70"/>
        <v>0</v>
      </c>
      <c r="F205" s="90">
        <f t="shared" si="70"/>
        <v>0</v>
      </c>
      <c r="G205" s="90">
        <f t="shared" si="70"/>
        <v>0</v>
      </c>
      <c r="H205" s="90">
        <f t="shared" si="70"/>
        <v>0</v>
      </c>
      <c r="I205" s="90">
        <f t="shared" si="70"/>
        <v>0</v>
      </c>
      <c r="J205" s="90">
        <f t="shared" si="70"/>
        <v>0</v>
      </c>
      <c r="K205" s="90">
        <f t="shared" si="70"/>
        <v>0</v>
      </c>
      <c r="L205" s="90">
        <f t="shared" si="70"/>
        <v>0</v>
      </c>
      <c r="M205" s="90">
        <f t="shared" si="70"/>
        <v>0</v>
      </c>
      <c r="N205" s="90">
        <f t="shared" si="70"/>
        <v>0</v>
      </c>
      <c r="O205" s="90">
        <f t="shared" si="70"/>
        <v>0</v>
      </c>
      <c r="P205" s="90">
        <f t="shared" si="70"/>
        <v>0</v>
      </c>
      <c r="Q205" s="91">
        <f t="shared" si="70"/>
        <v>0</v>
      </c>
      <c r="R205" s="86">
        <f t="shared" si="70"/>
        <v>0</v>
      </c>
      <c r="S205" s="86">
        <f t="shared" si="70"/>
        <v>0</v>
      </c>
      <c r="T205" s="86">
        <f t="shared" si="70"/>
        <v>0</v>
      </c>
      <c r="U205" s="86">
        <f t="shared" si="70"/>
        <v>0</v>
      </c>
      <c r="V205" s="86">
        <f t="shared" si="70"/>
        <v>0</v>
      </c>
      <c r="W205" s="86">
        <f t="shared" si="70"/>
        <v>0</v>
      </c>
      <c r="X205" s="86">
        <f t="shared" si="70"/>
        <v>0</v>
      </c>
      <c r="Y205" s="86">
        <f t="shared" si="70"/>
        <v>0</v>
      </c>
      <c r="Z205" s="86">
        <f t="shared" si="70"/>
        <v>0</v>
      </c>
      <c r="AA205" s="86">
        <f t="shared" si="70"/>
        <v>0</v>
      </c>
      <c r="AB205" s="92">
        <f t="shared" si="70"/>
        <v>0</v>
      </c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</row>
    <row r="206" spans="1:232" s="309" customFormat="1" ht="15" customHeight="1" x14ac:dyDescent="0.2">
      <c r="A206" s="310" t="s">
        <v>281</v>
      </c>
      <c r="B206" s="181" t="s">
        <v>226</v>
      </c>
      <c r="C206" s="23"/>
      <c r="D206" s="85">
        <f t="shared" si="44"/>
        <v>0</v>
      </c>
      <c r="E206" s="72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47">
        <f>Q34*0.04</f>
        <v>0</v>
      </c>
      <c r="R206" s="47">
        <f t="shared" ref="R206:Z206" si="71">R34*0.05</f>
        <v>0</v>
      </c>
      <c r="S206" s="47"/>
      <c r="T206" s="47">
        <f>T34*0.04</f>
        <v>0</v>
      </c>
      <c r="U206" s="47">
        <f>U34*0.05</f>
        <v>0</v>
      </c>
      <c r="V206" s="47"/>
      <c r="W206" s="47">
        <f t="shared" si="71"/>
        <v>0</v>
      </c>
      <c r="X206" s="47">
        <f>X34*0.05</f>
        <v>0</v>
      </c>
      <c r="Y206" s="47">
        <f>Y34*0.04</f>
        <v>0</v>
      </c>
      <c r="Z206" s="47">
        <f t="shared" si="71"/>
        <v>0</v>
      </c>
      <c r="AA206" s="47"/>
      <c r="AB206" s="47"/>
      <c r="AC206" s="196"/>
      <c r="AD206" s="196"/>
      <c r="AE206" s="196"/>
      <c r="AF206" s="196"/>
      <c r="AG206" s="196"/>
      <c r="AH206" s="196"/>
      <c r="AI206" s="196"/>
      <c r="AJ206" s="196"/>
      <c r="AK206" s="196"/>
      <c r="AL206" s="196"/>
      <c r="AM206" s="196"/>
      <c r="AN206" s="196"/>
      <c r="AO206" s="196"/>
      <c r="AP206" s="196"/>
      <c r="AQ206" s="196"/>
      <c r="AR206" s="196"/>
      <c r="AS206" s="196"/>
      <c r="AT206" s="196"/>
      <c r="AU206" s="196"/>
      <c r="AV206" s="196"/>
      <c r="AW206" s="196"/>
      <c r="AX206" s="196"/>
      <c r="AY206" s="196"/>
      <c r="AZ206" s="196"/>
      <c r="BA206" s="196"/>
      <c r="BB206" s="196"/>
      <c r="BC206" s="196"/>
      <c r="BD206" s="196"/>
      <c r="BE206" s="196"/>
      <c r="BF206" s="196"/>
      <c r="BG206" s="196"/>
      <c r="BH206" s="196"/>
      <c r="BI206" s="196"/>
      <c r="BJ206" s="196"/>
      <c r="BK206" s="196"/>
      <c r="BL206" s="196"/>
      <c r="BM206" s="196"/>
      <c r="BN206" s="196"/>
      <c r="BO206" s="196"/>
      <c r="BP206" s="196"/>
      <c r="BQ206" s="196"/>
      <c r="BR206" s="196"/>
      <c r="BS206" s="196"/>
      <c r="BT206" s="196"/>
      <c r="BU206" s="196"/>
      <c r="BV206" s="196"/>
      <c r="BW206" s="196"/>
      <c r="BX206" s="196"/>
      <c r="BY206" s="196"/>
      <c r="BZ206" s="196"/>
      <c r="CA206" s="196"/>
      <c r="CB206" s="196"/>
      <c r="CC206" s="196"/>
      <c r="CD206" s="196"/>
      <c r="CE206" s="196"/>
      <c r="CF206" s="196"/>
      <c r="CG206" s="196"/>
      <c r="CH206" s="196"/>
      <c r="CI206" s="196"/>
      <c r="CJ206" s="196"/>
      <c r="CK206" s="196"/>
      <c r="CL206" s="196"/>
      <c r="CM206" s="196"/>
      <c r="CN206" s="196"/>
      <c r="CO206" s="196"/>
      <c r="CP206" s="196"/>
      <c r="CQ206" s="196"/>
      <c r="CR206" s="196"/>
      <c r="CS206" s="196"/>
      <c r="CT206" s="196"/>
      <c r="CU206" s="196"/>
      <c r="CV206" s="196"/>
      <c r="CW206" s="196"/>
      <c r="CX206" s="196"/>
      <c r="CY206" s="196"/>
      <c r="CZ206" s="196"/>
      <c r="DA206" s="196"/>
      <c r="DB206" s="196"/>
      <c r="DC206" s="196"/>
      <c r="DD206" s="196"/>
      <c r="DE206" s="196"/>
      <c r="DF206" s="196"/>
      <c r="DG206" s="196"/>
      <c r="DH206" s="196"/>
      <c r="DI206" s="196"/>
      <c r="DJ206" s="196"/>
      <c r="DK206" s="196"/>
      <c r="DL206" s="196"/>
      <c r="DM206" s="196"/>
      <c r="DN206" s="196"/>
      <c r="DO206" s="196"/>
      <c r="DP206" s="196"/>
      <c r="DQ206" s="196"/>
      <c r="DR206" s="196"/>
      <c r="DS206" s="196"/>
      <c r="DT206" s="196"/>
      <c r="DU206" s="196"/>
      <c r="DV206" s="196"/>
      <c r="DW206" s="196"/>
      <c r="DX206" s="196"/>
      <c r="DY206" s="196"/>
      <c r="DZ206" s="196"/>
      <c r="EA206" s="196"/>
      <c r="EB206" s="196"/>
      <c r="EC206" s="196"/>
      <c r="ED206" s="196"/>
      <c r="EE206" s="196"/>
      <c r="EF206" s="196"/>
      <c r="EG206" s="196"/>
      <c r="EH206" s="196"/>
      <c r="EI206" s="196"/>
      <c r="EJ206" s="196"/>
      <c r="EK206" s="196"/>
      <c r="EL206" s="196"/>
      <c r="EM206" s="196"/>
      <c r="EN206" s="196"/>
      <c r="EO206" s="196"/>
      <c r="EP206" s="196"/>
      <c r="EQ206" s="196"/>
      <c r="ER206" s="196"/>
      <c r="ES206" s="196"/>
      <c r="ET206" s="196"/>
      <c r="EU206" s="196"/>
      <c r="EV206" s="196"/>
      <c r="EW206" s="196"/>
      <c r="EX206" s="196"/>
      <c r="EY206" s="196"/>
      <c r="EZ206" s="196"/>
      <c r="FA206" s="196"/>
      <c r="FB206" s="196"/>
      <c r="FC206" s="196"/>
      <c r="FD206" s="196"/>
      <c r="FE206" s="196"/>
      <c r="FF206" s="196"/>
      <c r="FG206" s="196"/>
      <c r="FH206" s="196"/>
      <c r="FI206" s="196"/>
      <c r="FJ206" s="196"/>
      <c r="FK206" s="196"/>
      <c r="FL206" s="196"/>
      <c r="FM206" s="196"/>
      <c r="FN206" s="196"/>
      <c r="FO206" s="196"/>
      <c r="FP206" s="196"/>
      <c r="FQ206" s="196"/>
      <c r="FR206" s="196"/>
      <c r="FS206" s="196"/>
      <c r="FT206" s="196"/>
      <c r="FU206" s="196"/>
      <c r="FV206" s="196"/>
      <c r="FW206" s="196"/>
      <c r="FX206" s="196"/>
      <c r="FY206" s="196"/>
      <c r="FZ206" s="196"/>
      <c r="GA206" s="196"/>
      <c r="GB206" s="196"/>
      <c r="GC206" s="196"/>
      <c r="GD206" s="196"/>
      <c r="GE206" s="196"/>
      <c r="GF206" s="196"/>
      <c r="GG206" s="196"/>
      <c r="GH206" s="196"/>
      <c r="GI206" s="196"/>
      <c r="GJ206" s="196"/>
      <c r="GK206" s="196"/>
      <c r="GL206" s="196"/>
      <c r="GM206" s="196"/>
      <c r="GN206" s="196"/>
      <c r="GO206" s="196"/>
      <c r="GP206" s="196"/>
      <c r="GQ206" s="196"/>
      <c r="GR206" s="196"/>
      <c r="GS206" s="196"/>
      <c r="GT206" s="196"/>
      <c r="GU206" s="196"/>
      <c r="GV206" s="196"/>
      <c r="GW206" s="196"/>
      <c r="GX206" s="196"/>
      <c r="GY206" s="196"/>
      <c r="GZ206" s="196"/>
      <c r="HA206" s="196"/>
      <c r="HB206" s="196"/>
      <c r="HC206" s="196"/>
      <c r="HD206" s="196"/>
      <c r="HE206" s="196"/>
      <c r="HF206" s="196"/>
      <c r="HG206" s="196"/>
      <c r="HH206" s="196"/>
      <c r="HI206" s="196"/>
      <c r="HJ206" s="196"/>
      <c r="HK206" s="196"/>
      <c r="HL206" s="196"/>
      <c r="HM206" s="196"/>
      <c r="HN206" s="196"/>
      <c r="HO206" s="196"/>
      <c r="HP206" s="196"/>
      <c r="HQ206" s="196"/>
      <c r="HR206" s="196"/>
      <c r="HS206" s="196"/>
      <c r="HT206" s="196"/>
      <c r="HU206" s="196"/>
      <c r="HV206" s="196"/>
      <c r="HW206" s="196"/>
      <c r="HX206" s="196"/>
    </row>
    <row r="207" spans="1:232" s="309" customFormat="1" ht="25.7" customHeight="1" x14ac:dyDescent="0.2">
      <c r="A207" s="312" t="s">
        <v>423</v>
      </c>
      <c r="B207" s="183" t="s">
        <v>227</v>
      </c>
      <c r="C207" s="19"/>
      <c r="D207" s="14">
        <f t="shared" si="44"/>
        <v>0</v>
      </c>
      <c r="E207" s="54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44">
        <f>Q35*0.04</f>
        <v>0</v>
      </c>
      <c r="R207" s="44">
        <f>R35*0.05</f>
        <v>0</v>
      </c>
      <c r="S207" s="44"/>
      <c r="T207" s="44">
        <f t="shared" ref="T207:Y207" si="72">T35*0.04</f>
        <v>0</v>
      </c>
      <c r="U207" s="44">
        <f>U35*0.05</f>
        <v>0</v>
      </c>
      <c r="V207" s="44">
        <f>V35*0.025</f>
        <v>0</v>
      </c>
      <c r="W207" s="44">
        <f>W35*0.05</f>
        <v>0</v>
      </c>
      <c r="X207" s="44">
        <f>X35*0.05</f>
        <v>0</v>
      </c>
      <c r="Y207" s="44">
        <f t="shared" si="72"/>
        <v>0</v>
      </c>
      <c r="Z207" s="44">
        <f>Z35*0.05</f>
        <v>0</v>
      </c>
      <c r="AA207" s="44"/>
      <c r="AB207" s="135"/>
      <c r="AC207" s="196"/>
      <c r="AD207" s="196"/>
      <c r="AE207" s="196"/>
      <c r="AF207" s="196"/>
      <c r="AG207" s="196"/>
      <c r="AH207" s="196"/>
      <c r="AI207" s="196"/>
      <c r="AJ207" s="196"/>
      <c r="AK207" s="196"/>
      <c r="AL207" s="196"/>
      <c r="AM207" s="196"/>
      <c r="AN207" s="196"/>
      <c r="AO207" s="196"/>
      <c r="AP207" s="196"/>
      <c r="AQ207" s="196"/>
      <c r="AR207" s="196"/>
      <c r="AS207" s="196"/>
      <c r="AT207" s="196"/>
      <c r="AU207" s="196"/>
      <c r="AV207" s="196"/>
      <c r="AW207" s="196"/>
      <c r="AX207" s="196"/>
      <c r="AY207" s="196"/>
      <c r="AZ207" s="196"/>
      <c r="BA207" s="196"/>
      <c r="BB207" s="196"/>
      <c r="BC207" s="196"/>
      <c r="BD207" s="196"/>
      <c r="BE207" s="196"/>
      <c r="BF207" s="196"/>
      <c r="BG207" s="196"/>
      <c r="BH207" s="196"/>
      <c r="BI207" s="196"/>
      <c r="BJ207" s="196"/>
      <c r="BK207" s="196"/>
      <c r="BL207" s="196"/>
      <c r="BM207" s="196"/>
      <c r="BN207" s="196"/>
      <c r="BO207" s="196"/>
      <c r="BP207" s="196"/>
      <c r="BQ207" s="196"/>
      <c r="BR207" s="196"/>
      <c r="BS207" s="196"/>
      <c r="BT207" s="196"/>
      <c r="BU207" s="196"/>
      <c r="BV207" s="196"/>
      <c r="BW207" s="196"/>
      <c r="BX207" s="196"/>
      <c r="BY207" s="196"/>
      <c r="BZ207" s="196"/>
      <c r="CA207" s="196"/>
      <c r="CB207" s="196"/>
      <c r="CC207" s="196"/>
      <c r="CD207" s="196"/>
      <c r="CE207" s="196"/>
      <c r="CF207" s="196"/>
      <c r="CG207" s="196"/>
      <c r="CH207" s="196"/>
      <c r="CI207" s="196"/>
      <c r="CJ207" s="196"/>
      <c r="CK207" s="196"/>
      <c r="CL207" s="196"/>
      <c r="CM207" s="196"/>
      <c r="CN207" s="196"/>
      <c r="CO207" s="196"/>
      <c r="CP207" s="196"/>
      <c r="CQ207" s="196"/>
      <c r="CR207" s="196"/>
      <c r="CS207" s="196"/>
      <c r="CT207" s="196"/>
      <c r="CU207" s="196"/>
      <c r="CV207" s="196"/>
      <c r="CW207" s="196"/>
      <c r="CX207" s="196"/>
      <c r="CY207" s="196"/>
      <c r="CZ207" s="196"/>
      <c r="DA207" s="196"/>
      <c r="DB207" s="196"/>
      <c r="DC207" s="196"/>
      <c r="DD207" s="196"/>
      <c r="DE207" s="196"/>
      <c r="DF207" s="196"/>
      <c r="DG207" s="196"/>
      <c r="DH207" s="196"/>
      <c r="DI207" s="196"/>
      <c r="DJ207" s="196"/>
      <c r="DK207" s="196"/>
      <c r="DL207" s="196"/>
      <c r="DM207" s="196"/>
      <c r="DN207" s="196"/>
      <c r="DO207" s="196"/>
      <c r="DP207" s="196"/>
      <c r="DQ207" s="196"/>
      <c r="DR207" s="196"/>
      <c r="DS207" s="196"/>
      <c r="DT207" s="196"/>
      <c r="DU207" s="196"/>
      <c r="DV207" s="196"/>
      <c r="DW207" s="196"/>
      <c r="DX207" s="196"/>
      <c r="DY207" s="196"/>
      <c r="DZ207" s="196"/>
      <c r="EA207" s="196"/>
      <c r="EB207" s="196"/>
      <c r="EC207" s="196"/>
      <c r="ED207" s="196"/>
      <c r="EE207" s="196"/>
      <c r="EF207" s="196"/>
      <c r="EG207" s="196"/>
      <c r="EH207" s="196"/>
      <c r="EI207" s="196"/>
      <c r="EJ207" s="196"/>
      <c r="EK207" s="196"/>
      <c r="EL207" s="196"/>
      <c r="EM207" s="196"/>
      <c r="EN207" s="196"/>
      <c r="EO207" s="196"/>
      <c r="EP207" s="196"/>
      <c r="EQ207" s="196"/>
      <c r="ER207" s="196"/>
      <c r="ES207" s="196"/>
      <c r="ET207" s="196"/>
      <c r="EU207" s="196"/>
      <c r="EV207" s="196"/>
      <c r="EW207" s="196"/>
      <c r="EX207" s="196"/>
      <c r="EY207" s="196"/>
      <c r="EZ207" s="196"/>
      <c r="FA207" s="196"/>
      <c r="FB207" s="196"/>
      <c r="FC207" s="196"/>
      <c r="FD207" s="196"/>
      <c r="FE207" s="196"/>
      <c r="FF207" s="196"/>
      <c r="FG207" s="196"/>
      <c r="FH207" s="196"/>
      <c r="FI207" s="196"/>
      <c r="FJ207" s="196"/>
      <c r="FK207" s="196"/>
      <c r="FL207" s="196"/>
      <c r="FM207" s="196"/>
      <c r="FN207" s="196"/>
      <c r="FO207" s="196"/>
      <c r="FP207" s="196"/>
      <c r="FQ207" s="196"/>
      <c r="FR207" s="196"/>
      <c r="FS207" s="196"/>
      <c r="FT207" s="196"/>
      <c r="FU207" s="196"/>
      <c r="FV207" s="196"/>
      <c r="FW207" s="196"/>
      <c r="FX207" s="196"/>
      <c r="FY207" s="196"/>
      <c r="FZ207" s="196"/>
      <c r="GA207" s="196"/>
      <c r="GB207" s="196"/>
      <c r="GC207" s="196"/>
      <c r="GD207" s="196"/>
      <c r="GE207" s="196"/>
      <c r="GF207" s="196"/>
      <c r="GG207" s="196"/>
      <c r="GH207" s="196"/>
      <c r="GI207" s="196"/>
      <c r="GJ207" s="196"/>
      <c r="GK207" s="196"/>
      <c r="GL207" s="196"/>
      <c r="GM207" s="196"/>
      <c r="GN207" s="196"/>
      <c r="GO207" s="196"/>
      <c r="GP207" s="196"/>
      <c r="GQ207" s="196"/>
      <c r="GR207" s="196"/>
      <c r="GS207" s="196"/>
      <c r="GT207" s="196"/>
      <c r="GU207" s="196"/>
      <c r="GV207" s="196"/>
      <c r="GW207" s="196"/>
      <c r="GX207" s="196"/>
      <c r="GY207" s="196"/>
      <c r="GZ207" s="196"/>
      <c r="HA207" s="196"/>
      <c r="HB207" s="196"/>
      <c r="HC207" s="196"/>
      <c r="HD207" s="196"/>
      <c r="HE207" s="196"/>
      <c r="HF207" s="196"/>
      <c r="HG207" s="196"/>
      <c r="HH207" s="196"/>
      <c r="HI207" s="196"/>
      <c r="HJ207" s="196"/>
      <c r="HK207" s="196"/>
      <c r="HL207" s="196"/>
      <c r="HM207" s="196"/>
      <c r="HN207" s="196"/>
      <c r="HO207" s="196"/>
      <c r="HP207" s="196"/>
      <c r="HQ207" s="196"/>
      <c r="HR207" s="196"/>
      <c r="HS207" s="196"/>
      <c r="HT207" s="196"/>
      <c r="HU207" s="196"/>
      <c r="HV207" s="196"/>
      <c r="HW207" s="196"/>
      <c r="HX207" s="196"/>
    </row>
    <row r="208" spans="1:232" s="309" customFormat="1" ht="25.7" customHeight="1" x14ac:dyDescent="0.2">
      <c r="A208" s="312" t="s">
        <v>424</v>
      </c>
      <c r="B208" s="183" t="s">
        <v>425</v>
      </c>
      <c r="C208" s="19"/>
      <c r="D208" s="14"/>
      <c r="E208" s="54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44"/>
      <c r="R208" s="12"/>
      <c r="S208" s="12"/>
      <c r="T208" s="12"/>
      <c r="U208" s="12">
        <f>U36*0.02</f>
        <v>0</v>
      </c>
      <c r="V208" s="12">
        <f>V36*0.025</f>
        <v>0</v>
      </c>
      <c r="W208" s="12"/>
      <c r="X208" s="12">
        <f>X36*0.025</f>
        <v>0</v>
      </c>
      <c r="Y208" s="12"/>
      <c r="Z208" s="12"/>
      <c r="AA208" s="12"/>
      <c r="AB208" s="135"/>
      <c r="AC208" s="196"/>
      <c r="AD208" s="196"/>
      <c r="AE208" s="196"/>
      <c r="AF208" s="196"/>
      <c r="AG208" s="196"/>
      <c r="AH208" s="196"/>
      <c r="AI208" s="196"/>
      <c r="AJ208" s="196"/>
      <c r="AK208" s="196"/>
      <c r="AL208" s="196"/>
      <c r="AM208" s="196"/>
      <c r="AN208" s="196"/>
      <c r="AO208" s="196"/>
      <c r="AP208" s="196"/>
      <c r="AQ208" s="196"/>
      <c r="AR208" s="196"/>
      <c r="AS208" s="196"/>
      <c r="AT208" s="196"/>
      <c r="AU208" s="196"/>
      <c r="AV208" s="196"/>
      <c r="AW208" s="196"/>
      <c r="AX208" s="196"/>
      <c r="AY208" s="196"/>
      <c r="AZ208" s="196"/>
      <c r="BA208" s="196"/>
      <c r="BB208" s="196"/>
      <c r="BC208" s="196"/>
      <c r="BD208" s="196"/>
      <c r="BE208" s="196"/>
      <c r="BF208" s="196"/>
      <c r="BG208" s="196"/>
      <c r="BH208" s="196"/>
      <c r="BI208" s="196"/>
      <c r="BJ208" s="196"/>
      <c r="BK208" s="196"/>
      <c r="BL208" s="196"/>
      <c r="BM208" s="196"/>
      <c r="BN208" s="196"/>
      <c r="BO208" s="196"/>
      <c r="BP208" s="196"/>
      <c r="BQ208" s="196"/>
      <c r="BR208" s="196"/>
      <c r="BS208" s="196"/>
      <c r="BT208" s="196"/>
      <c r="BU208" s="196"/>
      <c r="BV208" s="196"/>
      <c r="BW208" s="196"/>
      <c r="BX208" s="196"/>
      <c r="BY208" s="196"/>
      <c r="BZ208" s="196"/>
      <c r="CA208" s="196"/>
      <c r="CB208" s="196"/>
      <c r="CC208" s="196"/>
      <c r="CD208" s="196"/>
      <c r="CE208" s="196"/>
      <c r="CF208" s="196"/>
      <c r="CG208" s="196"/>
      <c r="CH208" s="196"/>
      <c r="CI208" s="196"/>
      <c r="CJ208" s="196"/>
      <c r="CK208" s="196"/>
      <c r="CL208" s="196"/>
      <c r="CM208" s="196"/>
      <c r="CN208" s="196"/>
      <c r="CO208" s="196"/>
      <c r="CP208" s="196"/>
      <c r="CQ208" s="196"/>
      <c r="CR208" s="196"/>
      <c r="CS208" s="196"/>
      <c r="CT208" s="196"/>
      <c r="CU208" s="196"/>
      <c r="CV208" s="196"/>
      <c r="CW208" s="196"/>
      <c r="CX208" s="196"/>
      <c r="CY208" s="196"/>
      <c r="CZ208" s="196"/>
      <c r="DA208" s="196"/>
      <c r="DB208" s="196"/>
      <c r="DC208" s="196"/>
      <c r="DD208" s="196"/>
      <c r="DE208" s="196"/>
      <c r="DF208" s="196"/>
      <c r="DG208" s="196"/>
      <c r="DH208" s="196"/>
      <c r="DI208" s="196"/>
      <c r="DJ208" s="196"/>
      <c r="DK208" s="196"/>
      <c r="DL208" s="196"/>
      <c r="DM208" s="196"/>
      <c r="DN208" s="196"/>
      <c r="DO208" s="196"/>
      <c r="DP208" s="196"/>
      <c r="DQ208" s="196"/>
      <c r="DR208" s="196"/>
      <c r="DS208" s="196"/>
      <c r="DT208" s="196"/>
      <c r="DU208" s="196"/>
      <c r="DV208" s="196"/>
      <c r="DW208" s="196"/>
      <c r="DX208" s="196"/>
      <c r="DY208" s="196"/>
      <c r="DZ208" s="196"/>
      <c r="EA208" s="196"/>
      <c r="EB208" s="196"/>
      <c r="EC208" s="196"/>
      <c r="ED208" s="196"/>
      <c r="EE208" s="196"/>
      <c r="EF208" s="196"/>
      <c r="EG208" s="196"/>
      <c r="EH208" s="196"/>
      <c r="EI208" s="196"/>
      <c r="EJ208" s="196"/>
      <c r="EK208" s="196"/>
      <c r="EL208" s="196"/>
      <c r="EM208" s="196"/>
      <c r="EN208" s="196"/>
      <c r="EO208" s="196"/>
      <c r="EP208" s="196"/>
      <c r="EQ208" s="196"/>
      <c r="ER208" s="196"/>
      <c r="ES208" s="196"/>
      <c r="ET208" s="196"/>
      <c r="EU208" s="196"/>
      <c r="EV208" s="196"/>
      <c r="EW208" s="196"/>
      <c r="EX208" s="196"/>
      <c r="EY208" s="196"/>
      <c r="EZ208" s="196"/>
      <c r="FA208" s="196"/>
      <c r="FB208" s="196"/>
      <c r="FC208" s="196"/>
      <c r="FD208" s="196"/>
      <c r="FE208" s="196"/>
      <c r="FF208" s="196"/>
      <c r="FG208" s="196"/>
      <c r="FH208" s="196"/>
      <c r="FI208" s="196"/>
      <c r="FJ208" s="196"/>
      <c r="FK208" s="196"/>
      <c r="FL208" s="196"/>
      <c r="FM208" s="196"/>
      <c r="FN208" s="196"/>
      <c r="FO208" s="196"/>
      <c r="FP208" s="196"/>
      <c r="FQ208" s="196"/>
      <c r="FR208" s="196"/>
      <c r="FS208" s="196"/>
      <c r="FT208" s="196"/>
      <c r="FU208" s="196"/>
      <c r="FV208" s="196"/>
      <c r="FW208" s="196"/>
      <c r="FX208" s="196"/>
      <c r="FY208" s="196"/>
      <c r="FZ208" s="196"/>
      <c r="GA208" s="196"/>
      <c r="GB208" s="196"/>
      <c r="GC208" s="196"/>
      <c r="GD208" s="196"/>
      <c r="GE208" s="196"/>
      <c r="GF208" s="196"/>
      <c r="GG208" s="196"/>
      <c r="GH208" s="196"/>
      <c r="GI208" s="196"/>
      <c r="GJ208" s="196"/>
      <c r="GK208" s="196"/>
      <c r="GL208" s="196"/>
      <c r="GM208" s="196"/>
      <c r="GN208" s="196"/>
      <c r="GO208" s="196"/>
      <c r="GP208" s="196"/>
      <c r="GQ208" s="196"/>
      <c r="GR208" s="196"/>
      <c r="GS208" s="196"/>
      <c r="GT208" s="196"/>
      <c r="GU208" s="196"/>
      <c r="GV208" s="196"/>
      <c r="GW208" s="196"/>
      <c r="GX208" s="196"/>
      <c r="GY208" s="196"/>
      <c r="GZ208" s="196"/>
      <c r="HA208" s="196"/>
      <c r="HB208" s="196"/>
      <c r="HC208" s="196"/>
      <c r="HD208" s="196"/>
      <c r="HE208" s="196"/>
      <c r="HF208" s="196"/>
      <c r="HG208" s="196"/>
      <c r="HH208" s="196"/>
      <c r="HI208" s="196"/>
      <c r="HJ208" s="196"/>
      <c r="HK208" s="196"/>
      <c r="HL208" s="196"/>
      <c r="HM208" s="196"/>
      <c r="HN208" s="196"/>
      <c r="HO208" s="196"/>
      <c r="HP208" s="196"/>
      <c r="HQ208" s="196"/>
      <c r="HR208" s="196"/>
      <c r="HS208" s="196"/>
      <c r="HT208" s="196"/>
      <c r="HU208" s="196"/>
      <c r="HV208" s="196"/>
      <c r="HW208" s="196"/>
      <c r="HX208" s="196"/>
    </row>
    <row r="209" spans="1:232" s="309" customFormat="1" ht="25.7" customHeight="1" x14ac:dyDescent="0.2">
      <c r="A209" s="312" t="s">
        <v>282</v>
      </c>
      <c r="B209" s="183" t="s">
        <v>228</v>
      </c>
      <c r="C209" s="19"/>
      <c r="D209" s="14">
        <f t="shared" si="44"/>
        <v>0</v>
      </c>
      <c r="E209" s="54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44">
        <f>Q37*0.04</f>
        <v>0</v>
      </c>
      <c r="R209" s="12">
        <f>R37*0.05</f>
        <v>0</v>
      </c>
      <c r="S209" s="12"/>
      <c r="T209" s="12">
        <f>T37*0.04</f>
        <v>0</v>
      </c>
      <c r="U209" s="12">
        <f>U37*0.05</f>
        <v>0</v>
      </c>
      <c r="V209" s="12"/>
      <c r="W209" s="12"/>
      <c r="X209" s="12">
        <f>X37*0.05</f>
        <v>0</v>
      </c>
      <c r="Y209" s="12">
        <f>Y37*0.04</f>
        <v>0</v>
      </c>
      <c r="Z209" s="12">
        <f>Z37*0.05</f>
        <v>0</v>
      </c>
      <c r="AA209" s="12"/>
      <c r="AB209" s="135"/>
      <c r="AC209" s="196"/>
      <c r="AD209" s="196"/>
      <c r="AE209" s="196"/>
      <c r="AF209" s="196"/>
      <c r="AG209" s="196"/>
      <c r="AH209" s="196"/>
      <c r="AI209" s="196"/>
      <c r="AJ209" s="196"/>
      <c r="AK209" s="196"/>
      <c r="AL209" s="196"/>
      <c r="AM209" s="196"/>
      <c r="AN209" s="196"/>
      <c r="AO209" s="196"/>
      <c r="AP209" s="196"/>
      <c r="AQ209" s="196"/>
      <c r="AR209" s="196"/>
      <c r="AS209" s="196"/>
      <c r="AT209" s="196"/>
      <c r="AU209" s="196"/>
      <c r="AV209" s="196"/>
      <c r="AW209" s="196"/>
      <c r="AX209" s="196"/>
      <c r="AY209" s="196"/>
      <c r="AZ209" s="196"/>
      <c r="BA209" s="196"/>
      <c r="BB209" s="196"/>
      <c r="BC209" s="196"/>
      <c r="BD209" s="196"/>
      <c r="BE209" s="196"/>
      <c r="BF209" s="196"/>
      <c r="BG209" s="196"/>
      <c r="BH209" s="196"/>
      <c r="BI209" s="196"/>
      <c r="BJ209" s="196"/>
      <c r="BK209" s="196"/>
      <c r="BL209" s="196"/>
      <c r="BM209" s="196"/>
      <c r="BN209" s="196"/>
      <c r="BO209" s="196"/>
      <c r="BP209" s="196"/>
      <c r="BQ209" s="196"/>
      <c r="BR209" s="196"/>
      <c r="BS209" s="196"/>
      <c r="BT209" s="196"/>
      <c r="BU209" s="196"/>
      <c r="BV209" s="196"/>
      <c r="BW209" s="196"/>
      <c r="BX209" s="196"/>
      <c r="BY209" s="196"/>
      <c r="BZ209" s="196"/>
      <c r="CA209" s="196"/>
      <c r="CB209" s="196"/>
      <c r="CC209" s="196"/>
      <c r="CD209" s="196"/>
      <c r="CE209" s="196"/>
      <c r="CF209" s="196"/>
      <c r="CG209" s="196"/>
      <c r="CH209" s="196"/>
      <c r="CI209" s="196"/>
      <c r="CJ209" s="196"/>
      <c r="CK209" s="196"/>
      <c r="CL209" s="196"/>
      <c r="CM209" s="196"/>
      <c r="CN209" s="196"/>
      <c r="CO209" s="196"/>
      <c r="CP209" s="196"/>
      <c r="CQ209" s="196"/>
      <c r="CR209" s="196"/>
      <c r="CS209" s="196"/>
      <c r="CT209" s="196"/>
      <c r="CU209" s="196"/>
      <c r="CV209" s="196"/>
      <c r="CW209" s="196"/>
      <c r="CX209" s="196"/>
      <c r="CY209" s="196"/>
      <c r="CZ209" s="196"/>
      <c r="DA209" s="196"/>
      <c r="DB209" s="196"/>
      <c r="DC209" s="196"/>
      <c r="DD209" s="196"/>
      <c r="DE209" s="196"/>
      <c r="DF209" s="196"/>
      <c r="DG209" s="196"/>
      <c r="DH209" s="196"/>
      <c r="DI209" s="196"/>
      <c r="DJ209" s="196"/>
      <c r="DK209" s="196"/>
      <c r="DL209" s="196"/>
      <c r="DM209" s="196"/>
      <c r="DN209" s="196"/>
      <c r="DO209" s="196"/>
      <c r="DP209" s="196"/>
      <c r="DQ209" s="196"/>
      <c r="DR209" s="196"/>
      <c r="DS209" s="196"/>
      <c r="DT209" s="196"/>
      <c r="DU209" s="196"/>
      <c r="DV209" s="196"/>
      <c r="DW209" s="196"/>
      <c r="DX209" s="196"/>
      <c r="DY209" s="196"/>
      <c r="DZ209" s="196"/>
      <c r="EA209" s="196"/>
      <c r="EB209" s="196"/>
      <c r="EC209" s="196"/>
      <c r="ED209" s="196"/>
      <c r="EE209" s="196"/>
      <c r="EF209" s="196"/>
      <c r="EG209" s="196"/>
      <c r="EH209" s="196"/>
      <c r="EI209" s="196"/>
      <c r="EJ209" s="196"/>
      <c r="EK209" s="196"/>
      <c r="EL209" s="196"/>
      <c r="EM209" s="196"/>
      <c r="EN209" s="196"/>
      <c r="EO209" s="196"/>
      <c r="EP209" s="196"/>
      <c r="EQ209" s="196"/>
      <c r="ER209" s="196"/>
      <c r="ES209" s="196"/>
      <c r="ET209" s="196"/>
      <c r="EU209" s="196"/>
      <c r="EV209" s="196"/>
      <c r="EW209" s="196"/>
      <c r="EX209" s="196"/>
      <c r="EY209" s="196"/>
      <c r="EZ209" s="196"/>
      <c r="FA209" s="196"/>
      <c r="FB209" s="196"/>
      <c r="FC209" s="196"/>
      <c r="FD209" s="196"/>
      <c r="FE209" s="196"/>
      <c r="FF209" s="196"/>
      <c r="FG209" s="196"/>
      <c r="FH209" s="196"/>
      <c r="FI209" s="196"/>
      <c r="FJ209" s="196"/>
      <c r="FK209" s="196"/>
      <c r="FL209" s="196"/>
      <c r="FM209" s="196"/>
      <c r="FN209" s="196"/>
      <c r="FO209" s="196"/>
      <c r="FP209" s="196"/>
      <c r="FQ209" s="196"/>
      <c r="FR209" s="196"/>
      <c r="FS209" s="196"/>
      <c r="FT209" s="196"/>
      <c r="FU209" s="196"/>
      <c r="FV209" s="196"/>
      <c r="FW209" s="196"/>
      <c r="FX209" s="196"/>
      <c r="FY209" s="196"/>
      <c r="FZ209" s="196"/>
      <c r="GA209" s="196"/>
      <c r="GB209" s="196"/>
      <c r="GC209" s="196"/>
      <c r="GD209" s="196"/>
      <c r="GE209" s="196"/>
      <c r="GF209" s="196"/>
      <c r="GG209" s="196"/>
      <c r="GH209" s="196"/>
      <c r="GI209" s="196"/>
      <c r="GJ209" s="196"/>
      <c r="GK209" s="196"/>
      <c r="GL209" s="196"/>
      <c r="GM209" s="196"/>
      <c r="GN209" s="196"/>
      <c r="GO209" s="196"/>
      <c r="GP209" s="196"/>
      <c r="GQ209" s="196"/>
      <c r="GR209" s="196"/>
      <c r="GS209" s="196"/>
      <c r="GT209" s="196"/>
      <c r="GU209" s="196"/>
      <c r="GV209" s="196"/>
      <c r="GW209" s="196"/>
      <c r="GX209" s="196"/>
      <c r="GY209" s="196"/>
      <c r="GZ209" s="196"/>
      <c r="HA209" s="196"/>
      <c r="HB209" s="196"/>
      <c r="HC209" s="196"/>
      <c r="HD209" s="196"/>
      <c r="HE209" s="196"/>
      <c r="HF209" s="196"/>
      <c r="HG209" s="196"/>
      <c r="HH209" s="196"/>
      <c r="HI209" s="196"/>
      <c r="HJ209" s="196"/>
      <c r="HK209" s="196"/>
      <c r="HL209" s="196"/>
      <c r="HM209" s="196"/>
      <c r="HN209" s="196"/>
      <c r="HO209" s="196"/>
      <c r="HP209" s="196"/>
      <c r="HQ209" s="196"/>
      <c r="HR209" s="196"/>
      <c r="HS209" s="196"/>
      <c r="HT209" s="196"/>
      <c r="HU209" s="196"/>
      <c r="HV209" s="196"/>
      <c r="HW209" s="196"/>
      <c r="HX209" s="196"/>
    </row>
    <row r="210" spans="1:232" s="309" customFormat="1" ht="15" customHeight="1" thickBot="1" x14ac:dyDescent="0.25">
      <c r="A210" s="311" t="s">
        <v>283</v>
      </c>
      <c r="B210" s="182" t="s">
        <v>426</v>
      </c>
      <c r="C210" s="29"/>
      <c r="D210" s="84">
        <f t="shared" si="44"/>
        <v>0</v>
      </c>
      <c r="E210" s="76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45">
        <f>Q38*0.04</f>
        <v>0</v>
      </c>
      <c r="R210" s="22">
        <f>R38*0.05</f>
        <v>0</v>
      </c>
      <c r="S210" s="22">
        <f>S38*0.06</f>
        <v>0</v>
      </c>
      <c r="T210" s="22">
        <f>T38*0.04</f>
        <v>0</v>
      </c>
      <c r="U210" s="22">
        <f>U38*0.05</f>
        <v>0</v>
      </c>
      <c r="V210" s="22">
        <f>V38*0.025</f>
        <v>0</v>
      </c>
      <c r="W210" s="22">
        <f>W38*0.05</f>
        <v>0</v>
      </c>
      <c r="X210" s="22">
        <f>X38*0.05</f>
        <v>0</v>
      </c>
      <c r="Y210" s="22">
        <f>Y38*0.04</f>
        <v>0</v>
      </c>
      <c r="Z210" s="22">
        <f>Z38*0.05</f>
        <v>0</v>
      </c>
      <c r="AA210" s="22">
        <f>AA38*0.05</f>
        <v>0</v>
      </c>
      <c r="AB210" s="136"/>
      <c r="AC210" s="196"/>
      <c r="AD210" s="196"/>
      <c r="AE210" s="196"/>
      <c r="AF210" s="196"/>
      <c r="AG210" s="196"/>
      <c r="AH210" s="196"/>
      <c r="AI210" s="196"/>
      <c r="AJ210" s="196"/>
      <c r="AK210" s="196"/>
      <c r="AL210" s="196"/>
      <c r="AM210" s="196"/>
      <c r="AN210" s="196"/>
      <c r="AO210" s="196"/>
      <c r="AP210" s="196"/>
      <c r="AQ210" s="196"/>
      <c r="AR210" s="196"/>
      <c r="AS210" s="196"/>
      <c r="AT210" s="196"/>
      <c r="AU210" s="196"/>
      <c r="AV210" s="196"/>
      <c r="AW210" s="196"/>
      <c r="AX210" s="196"/>
      <c r="AY210" s="196"/>
      <c r="AZ210" s="196"/>
      <c r="BA210" s="196"/>
      <c r="BB210" s="196"/>
      <c r="BC210" s="196"/>
      <c r="BD210" s="196"/>
      <c r="BE210" s="196"/>
      <c r="BF210" s="196"/>
      <c r="BG210" s="196"/>
      <c r="BH210" s="196"/>
      <c r="BI210" s="196"/>
      <c r="BJ210" s="196"/>
      <c r="BK210" s="196"/>
      <c r="BL210" s="196"/>
      <c r="BM210" s="196"/>
      <c r="BN210" s="196"/>
      <c r="BO210" s="196"/>
      <c r="BP210" s="196"/>
      <c r="BQ210" s="196"/>
      <c r="BR210" s="196"/>
      <c r="BS210" s="196"/>
      <c r="BT210" s="196"/>
      <c r="BU210" s="196"/>
      <c r="BV210" s="196"/>
      <c r="BW210" s="196"/>
      <c r="BX210" s="196"/>
      <c r="BY210" s="196"/>
      <c r="BZ210" s="196"/>
      <c r="CA210" s="196"/>
      <c r="CB210" s="196"/>
      <c r="CC210" s="196"/>
      <c r="CD210" s="196"/>
      <c r="CE210" s="196"/>
      <c r="CF210" s="196"/>
      <c r="CG210" s="196"/>
      <c r="CH210" s="196"/>
      <c r="CI210" s="196"/>
      <c r="CJ210" s="196"/>
      <c r="CK210" s="196"/>
      <c r="CL210" s="196"/>
      <c r="CM210" s="196"/>
      <c r="CN210" s="196"/>
      <c r="CO210" s="196"/>
      <c r="CP210" s="196"/>
      <c r="CQ210" s="196"/>
      <c r="CR210" s="196"/>
      <c r="CS210" s="196"/>
      <c r="CT210" s="196"/>
      <c r="CU210" s="196"/>
      <c r="CV210" s="196"/>
      <c r="CW210" s="196"/>
      <c r="CX210" s="196"/>
      <c r="CY210" s="196"/>
      <c r="CZ210" s="196"/>
      <c r="DA210" s="196"/>
      <c r="DB210" s="196"/>
      <c r="DC210" s="196"/>
      <c r="DD210" s="196"/>
      <c r="DE210" s="196"/>
      <c r="DF210" s="196"/>
      <c r="DG210" s="196"/>
      <c r="DH210" s="196"/>
      <c r="DI210" s="196"/>
      <c r="DJ210" s="196"/>
      <c r="DK210" s="196"/>
      <c r="DL210" s="196"/>
      <c r="DM210" s="196"/>
      <c r="DN210" s="196"/>
      <c r="DO210" s="196"/>
      <c r="DP210" s="196"/>
      <c r="DQ210" s="196"/>
      <c r="DR210" s="196"/>
      <c r="DS210" s="196"/>
      <c r="DT210" s="196"/>
      <c r="DU210" s="196"/>
      <c r="DV210" s="196"/>
      <c r="DW210" s="196"/>
      <c r="DX210" s="196"/>
      <c r="DY210" s="196"/>
      <c r="DZ210" s="196"/>
      <c r="EA210" s="196"/>
      <c r="EB210" s="196"/>
      <c r="EC210" s="196"/>
      <c r="ED210" s="196"/>
      <c r="EE210" s="196"/>
      <c r="EF210" s="196"/>
      <c r="EG210" s="196"/>
      <c r="EH210" s="196"/>
      <c r="EI210" s="196"/>
      <c r="EJ210" s="196"/>
      <c r="EK210" s="196"/>
      <c r="EL210" s="196"/>
      <c r="EM210" s="196"/>
      <c r="EN210" s="196"/>
      <c r="EO210" s="196"/>
      <c r="EP210" s="196"/>
      <c r="EQ210" s="196"/>
      <c r="ER210" s="196"/>
      <c r="ES210" s="196"/>
      <c r="ET210" s="196"/>
      <c r="EU210" s="196"/>
      <c r="EV210" s="196"/>
      <c r="EW210" s="196"/>
      <c r="EX210" s="196"/>
      <c r="EY210" s="196"/>
      <c r="EZ210" s="196"/>
      <c r="FA210" s="196"/>
      <c r="FB210" s="196"/>
      <c r="FC210" s="196"/>
      <c r="FD210" s="196"/>
      <c r="FE210" s="196"/>
      <c r="FF210" s="196"/>
      <c r="FG210" s="196"/>
      <c r="FH210" s="196"/>
      <c r="FI210" s="196"/>
      <c r="FJ210" s="196"/>
      <c r="FK210" s="196"/>
      <c r="FL210" s="196"/>
      <c r="FM210" s="196"/>
      <c r="FN210" s="196"/>
      <c r="FO210" s="196"/>
      <c r="FP210" s="196"/>
      <c r="FQ210" s="196"/>
      <c r="FR210" s="196"/>
      <c r="FS210" s="196"/>
      <c r="FT210" s="196"/>
      <c r="FU210" s="196"/>
      <c r="FV210" s="196"/>
      <c r="FW210" s="196"/>
      <c r="FX210" s="196"/>
      <c r="FY210" s="196"/>
      <c r="FZ210" s="196"/>
      <c r="GA210" s="196"/>
      <c r="GB210" s="196"/>
      <c r="GC210" s="196"/>
      <c r="GD210" s="196"/>
      <c r="GE210" s="196"/>
      <c r="GF210" s="196"/>
      <c r="GG210" s="196"/>
      <c r="GH210" s="196"/>
      <c r="GI210" s="196"/>
      <c r="GJ210" s="196"/>
      <c r="GK210" s="196"/>
      <c r="GL210" s="196"/>
      <c r="GM210" s="196"/>
      <c r="GN210" s="196"/>
      <c r="GO210" s="196"/>
      <c r="GP210" s="196"/>
      <c r="GQ210" s="196"/>
      <c r="GR210" s="196"/>
      <c r="GS210" s="196"/>
      <c r="GT210" s="196"/>
      <c r="GU210" s="196"/>
      <c r="GV210" s="196"/>
      <c r="GW210" s="196"/>
      <c r="GX210" s="196"/>
      <c r="GY210" s="196"/>
      <c r="GZ210" s="196"/>
      <c r="HA210" s="196"/>
      <c r="HB210" s="196"/>
      <c r="HC210" s="196"/>
      <c r="HD210" s="196"/>
      <c r="HE210" s="196"/>
      <c r="HF210" s="196"/>
      <c r="HG210" s="196"/>
      <c r="HH210" s="196"/>
      <c r="HI210" s="196"/>
      <c r="HJ210" s="196"/>
      <c r="HK210" s="196"/>
      <c r="HL210" s="196"/>
      <c r="HM210" s="196"/>
      <c r="HN210" s="196"/>
      <c r="HO210" s="196"/>
      <c r="HP210" s="196"/>
      <c r="HQ210" s="196"/>
      <c r="HR210" s="196"/>
      <c r="HS210" s="196"/>
      <c r="HT210" s="196"/>
      <c r="HU210" s="196"/>
      <c r="HV210" s="196"/>
      <c r="HW210" s="196"/>
      <c r="HX210" s="196"/>
    </row>
    <row r="211" spans="1:232" s="21" customFormat="1" ht="16.5" customHeight="1" thickBot="1" x14ac:dyDescent="0.25">
      <c r="A211" s="95" t="s">
        <v>120</v>
      </c>
      <c r="B211" s="173"/>
      <c r="C211" s="86">
        <f>SUM(C212:C216)</f>
        <v>0</v>
      </c>
      <c r="D211" s="87">
        <f t="shared" ref="D211:AB211" si="73">SUM(D212:D216)</f>
        <v>0</v>
      </c>
      <c r="E211" s="89">
        <f t="shared" si="73"/>
        <v>0</v>
      </c>
      <c r="F211" s="90">
        <f t="shared" si="73"/>
        <v>0</v>
      </c>
      <c r="G211" s="90">
        <f t="shared" si="73"/>
        <v>0</v>
      </c>
      <c r="H211" s="90">
        <f t="shared" si="73"/>
        <v>0</v>
      </c>
      <c r="I211" s="90">
        <f t="shared" si="73"/>
        <v>0</v>
      </c>
      <c r="J211" s="90">
        <f t="shared" si="73"/>
        <v>0</v>
      </c>
      <c r="K211" s="90">
        <f t="shared" si="73"/>
        <v>0</v>
      </c>
      <c r="L211" s="90">
        <f t="shared" si="73"/>
        <v>0</v>
      </c>
      <c r="M211" s="90">
        <f t="shared" si="73"/>
        <v>0</v>
      </c>
      <c r="N211" s="90">
        <f t="shared" si="73"/>
        <v>0</v>
      </c>
      <c r="O211" s="90">
        <f t="shared" si="73"/>
        <v>0</v>
      </c>
      <c r="P211" s="90">
        <f t="shared" si="73"/>
        <v>0</v>
      </c>
      <c r="Q211" s="91">
        <f t="shared" si="73"/>
        <v>0</v>
      </c>
      <c r="R211" s="86">
        <f t="shared" si="73"/>
        <v>0</v>
      </c>
      <c r="S211" s="86">
        <f t="shared" si="73"/>
        <v>0</v>
      </c>
      <c r="T211" s="86">
        <f t="shared" si="73"/>
        <v>0</v>
      </c>
      <c r="U211" s="86">
        <f t="shared" si="73"/>
        <v>0</v>
      </c>
      <c r="V211" s="86">
        <f t="shared" si="73"/>
        <v>0</v>
      </c>
      <c r="W211" s="86">
        <f t="shared" si="73"/>
        <v>0</v>
      </c>
      <c r="X211" s="86">
        <f t="shared" si="73"/>
        <v>0</v>
      </c>
      <c r="Y211" s="86">
        <f t="shared" si="73"/>
        <v>0</v>
      </c>
      <c r="Z211" s="86">
        <f t="shared" si="73"/>
        <v>0</v>
      </c>
      <c r="AA211" s="86">
        <f t="shared" si="73"/>
        <v>0</v>
      </c>
      <c r="AB211" s="92">
        <f t="shared" si="73"/>
        <v>0</v>
      </c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</row>
    <row r="212" spans="1:232" s="309" customFormat="1" ht="15" customHeight="1" x14ac:dyDescent="0.2">
      <c r="A212" s="310" t="s">
        <v>284</v>
      </c>
      <c r="B212" s="181" t="s">
        <v>430</v>
      </c>
      <c r="C212" s="23"/>
      <c r="D212" s="85">
        <f t="shared" si="44"/>
        <v>0</v>
      </c>
      <c r="E212" s="72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47"/>
      <c r="R212" s="24"/>
      <c r="S212" s="24">
        <f>S40*0.06</f>
        <v>0</v>
      </c>
      <c r="T212" s="24"/>
      <c r="U212" s="24"/>
      <c r="V212" s="24"/>
      <c r="W212" s="24"/>
      <c r="X212" s="24"/>
      <c r="Y212" s="24"/>
      <c r="Z212" s="24"/>
      <c r="AA212" s="24"/>
      <c r="AB212" s="141"/>
      <c r="AC212" s="196"/>
      <c r="AD212" s="196"/>
      <c r="AE212" s="196"/>
      <c r="AF212" s="196"/>
      <c r="AG212" s="196"/>
      <c r="AH212" s="196"/>
      <c r="AI212" s="196"/>
      <c r="AJ212" s="196"/>
      <c r="AK212" s="196"/>
      <c r="AL212" s="196"/>
      <c r="AM212" s="196"/>
      <c r="AN212" s="196"/>
      <c r="AO212" s="196"/>
      <c r="AP212" s="196"/>
      <c r="AQ212" s="196"/>
      <c r="AR212" s="196"/>
      <c r="AS212" s="196"/>
      <c r="AT212" s="196"/>
      <c r="AU212" s="196"/>
      <c r="AV212" s="196"/>
      <c r="AW212" s="196"/>
      <c r="AX212" s="196"/>
      <c r="AY212" s="196"/>
      <c r="AZ212" s="196"/>
      <c r="BA212" s="196"/>
      <c r="BB212" s="196"/>
      <c r="BC212" s="196"/>
      <c r="BD212" s="196"/>
      <c r="BE212" s="196"/>
      <c r="BF212" s="196"/>
      <c r="BG212" s="196"/>
      <c r="BH212" s="196"/>
      <c r="BI212" s="196"/>
      <c r="BJ212" s="196"/>
      <c r="BK212" s="196"/>
      <c r="BL212" s="196"/>
      <c r="BM212" s="196"/>
      <c r="BN212" s="196"/>
      <c r="BO212" s="196"/>
      <c r="BP212" s="196"/>
      <c r="BQ212" s="196"/>
      <c r="BR212" s="196"/>
      <c r="BS212" s="196"/>
      <c r="BT212" s="196"/>
      <c r="BU212" s="196"/>
      <c r="BV212" s="196"/>
      <c r="BW212" s="196"/>
      <c r="BX212" s="196"/>
      <c r="BY212" s="196"/>
      <c r="BZ212" s="196"/>
      <c r="CA212" s="196"/>
      <c r="CB212" s="196"/>
      <c r="CC212" s="196"/>
      <c r="CD212" s="196"/>
      <c r="CE212" s="196"/>
      <c r="CF212" s="196"/>
      <c r="CG212" s="196"/>
      <c r="CH212" s="196"/>
      <c r="CI212" s="196"/>
      <c r="CJ212" s="196"/>
      <c r="CK212" s="196"/>
      <c r="CL212" s="196"/>
      <c r="CM212" s="196"/>
      <c r="CN212" s="196"/>
      <c r="CO212" s="196"/>
      <c r="CP212" s="196"/>
      <c r="CQ212" s="196"/>
      <c r="CR212" s="196"/>
      <c r="CS212" s="196"/>
      <c r="CT212" s="196"/>
      <c r="CU212" s="196"/>
      <c r="CV212" s="196"/>
      <c r="CW212" s="196"/>
      <c r="CX212" s="196"/>
      <c r="CY212" s="196"/>
      <c r="CZ212" s="196"/>
      <c r="DA212" s="196"/>
      <c r="DB212" s="196"/>
      <c r="DC212" s="196"/>
      <c r="DD212" s="196"/>
      <c r="DE212" s="196"/>
      <c r="DF212" s="196"/>
      <c r="DG212" s="196"/>
      <c r="DH212" s="196"/>
      <c r="DI212" s="196"/>
      <c r="DJ212" s="196"/>
      <c r="DK212" s="196"/>
      <c r="DL212" s="196"/>
      <c r="DM212" s="196"/>
      <c r="DN212" s="196"/>
      <c r="DO212" s="196"/>
      <c r="DP212" s="196"/>
      <c r="DQ212" s="196"/>
      <c r="DR212" s="196"/>
      <c r="DS212" s="196"/>
      <c r="DT212" s="196"/>
      <c r="DU212" s="196"/>
      <c r="DV212" s="196"/>
      <c r="DW212" s="196"/>
      <c r="DX212" s="196"/>
      <c r="DY212" s="196"/>
      <c r="DZ212" s="196"/>
      <c r="EA212" s="196"/>
      <c r="EB212" s="196"/>
      <c r="EC212" s="196"/>
      <c r="ED212" s="196"/>
      <c r="EE212" s="196"/>
      <c r="EF212" s="196"/>
      <c r="EG212" s="196"/>
      <c r="EH212" s="196"/>
      <c r="EI212" s="196"/>
      <c r="EJ212" s="196"/>
      <c r="EK212" s="196"/>
      <c r="EL212" s="196"/>
      <c r="EM212" s="196"/>
      <c r="EN212" s="196"/>
      <c r="EO212" s="196"/>
      <c r="EP212" s="196"/>
      <c r="EQ212" s="196"/>
      <c r="ER212" s="196"/>
      <c r="ES212" s="196"/>
      <c r="ET212" s="196"/>
      <c r="EU212" s="196"/>
      <c r="EV212" s="196"/>
      <c r="EW212" s="196"/>
      <c r="EX212" s="196"/>
      <c r="EY212" s="196"/>
      <c r="EZ212" s="196"/>
      <c r="FA212" s="196"/>
      <c r="FB212" s="196"/>
      <c r="FC212" s="196"/>
      <c r="FD212" s="196"/>
      <c r="FE212" s="196"/>
      <c r="FF212" s="196"/>
      <c r="FG212" s="196"/>
      <c r="FH212" s="196"/>
      <c r="FI212" s="196"/>
      <c r="FJ212" s="196"/>
      <c r="FK212" s="196"/>
      <c r="FL212" s="196"/>
      <c r="FM212" s="196"/>
      <c r="FN212" s="196"/>
      <c r="FO212" s="196"/>
      <c r="FP212" s="196"/>
      <c r="FQ212" s="196"/>
      <c r="FR212" s="196"/>
      <c r="FS212" s="196"/>
      <c r="FT212" s="196"/>
      <c r="FU212" s="196"/>
      <c r="FV212" s="196"/>
      <c r="FW212" s="196"/>
      <c r="FX212" s="196"/>
      <c r="FY212" s="196"/>
      <c r="FZ212" s="196"/>
      <c r="GA212" s="196"/>
      <c r="GB212" s="196"/>
      <c r="GC212" s="196"/>
      <c r="GD212" s="196"/>
      <c r="GE212" s="196"/>
      <c r="GF212" s="196"/>
      <c r="GG212" s="196"/>
      <c r="GH212" s="196"/>
      <c r="GI212" s="196"/>
      <c r="GJ212" s="196"/>
      <c r="GK212" s="196"/>
      <c r="GL212" s="196"/>
      <c r="GM212" s="196"/>
      <c r="GN212" s="196"/>
      <c r="GO212" s="196"/>
      <c r="GP212" s="196"/>
      <c r="GQ212" s="196"/>
      <c r="GR212" s="196"/>
      <c r="GS212" s="196"/>
      <c r="GT212" s="196"/>
      <c r="GU212" s="196"/>
      <c r="GV212" s="196"/>
      <c r="GW212" s="196"/>
      <c r="GX212" s="196"/>
      <c r="GY212" s="196"/>
      <c r="GZ212" s="196"/>
      <c r="HA212" s="196"/>
      <c r="HB212" s="196"/>
      <c r="HC212" s="196"/>
      <c r="HD212" s="196"/>
      <c r="HE212" s="196"/>
      <c r="HF212" s="196"/>
      <c r="HG212" s="196"/>
      <c r="HH212" s="196"/>
      <c r="HI212" s="196"/>
      <c r="HJ212" s="196"/>
      <c r="HK212" s="196"/>
      <c r="HL212" s="196"/>
      <c r="HM212" s="196"/>
      <c r="HN212" s="196"/>
      <c r="HO212" s="196"/>
      <c r="HP212" s="196"/>
      <c r="HQ212" s="196"/>
      <c r="HR212" s="196"/>
      <c r="HS212" s="196"/>
      <c r="HT212" s="196"/>
      <c r="HU212" s="196"/>
      <c r="HV212" s="196"/>
      <c r="HW212" s="196"/>
      <c r="HX212" s="196"/>
    </row>
    <row r="213" spans="1:232" s="309" customFormat="1" ht="28.7" customHeight="1" x14ac:dyDescent="0.2">
      <c r="A213" s="312" t="s">
        <v>285</v>
      </c>
      <c r="B213" s="183" t="s">
        <v>265</v>
      </c>
      <c r="C213" s="23"/>
      <c r="D213" s="85">
        <f t="shared" si="44"/>
        <v>0</v>
      </c>
      <c r="E213" s="72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47"/>
      <c r="R213" s="24"/>
      <c r="S213" s="24">
        <f>S41*0.06</f>
        <v>0</v>
      </c>
      <c r="T213" s="24"/>
      <c r="U213" s="24"/>
      <c r="V213" s="24"/>
      <c r="W213" s="24"/>
      <c r="X213" s="24"/>
      <c r="Y213" s="24"/>
      <c r="Z213" s="24"/>
      <c r="AA213" s="24"/>
      <c r="AB213" s="141"/>
      <c r="AC213" s="196"/>
      <c r="AD213" s="196"/>
      <c r="AE213" s="196"/>
      <c r="AF213" s="196"/>
      <c r="AG213" s="196"/>
      <c r="AH213" s="196"/>
      <c r="AI213" s="196"/>
      <c r="AJ213" s="196"/>
      <c r="AK213" s="196"/>
      <c r="AL213" s="196"/>
      <c r="AM213" s="196"/>
      <c r="AN213" s="196"/>
      <c r="AO213" s="196"/>
      <c r="AP213" s="196"/>
      <c r="AQ213" s="196"/>
      <c r="AR213" s="196"/>
      <c r="AS213" s="196"/>
      <c r="AT213" s="196"/>
      <c r="AU213" s="196"/>
      <c r="AV213" s="196"/>
      <c r="AW213" s="196"/>
      <c r="AX213" s="196"/>
      <c r="AY213" s="196"/>
      <c r="AZ213" s="196"/>
      <c r="BA213" s="196"/>
      <c r="BB213" s="196"/>
      <c r="BC213" s="196"/>
      <c r="BD213" s="196"/>
      <c r="BE213" s="196"/>
      <c r="BF213" s="196"/>
      <c r="BG213" s="196"/>
      <c r="BH213" s="196"/>
      <c r="BI213" s="196"/>
      <c r="BJ213" s="196"/>
      <c r="BK213" s="196"/>
      <c r="BL213" s="196"/>
      <c r="BM213" s="196"/>
      <c r="BN213" s="196"/>
      <c r="BO213" s="196"/>
      <c r="BP213" s="196"/>
      <c r="BQ213" s="196"/>
      <c r="BR213" s="196"/>
      <c r="BS213" s="196"/>
      <c r="BT213" s="196"/>
      <c r="BU213" s="196"/>
      <c r="BV213" s="196"/>
      <c r="BW213" s="196"/>
      <c r="BX213" s="196"/>
      <c r="BY213" s="196"/>
      <c r="BZ213" s="196"/>
      <c r="CA213" s="196"/>
      <c r="CB213" s="196"/>
      <c r="CC213" s="196"/>
      <c r="CD213" s="196"/>
      <c r="CE213" s="196"/>
      <c r="CF213" s="196"/>
      <c r="CG213" s="196"/>
      <c r="CH213" s="196"/>
      <c r="CI213" s="196"/>
      <c r="CJ213" s="196"/>
      <c r="CK213" s="196"/>
      <c r="CL213" s="196"/>
      <c r="CM213" s="196"/>
      <c r="CN213" s="196"/>
      <c r="CO213" s="196"/>
      <c r="CP213" s="196"/>
      <c r="CQ213" s="196"/>
      <c r="CR213" s="196"/>
      <c r="CS213" s="196"/>
      <c r="CT213" s="196"/>
      <c r="CU213" s="196"/>
      <c r="CV213" s="196"/>
      <c r="CW213" s="196"/>
      <c r="CX213" s="196"/>
      <c r="CY213" s="196"/>
      <c r="CZ213" s="196"/>
      <c r="DA213" s="196"/>
      <c r="DB213" s="196"/>
      <c r="DC213" s="196"/>
      <c r="DD213" s="196"/>
      <c r="DE213" s="196"/>
      <c r="DF213" s="196"/>
      <c r="DG213" s="196"/>
      <c r="DH213" s="196"/>
      <c r="DI213" s="196"/>
      <c r="DJ213" s="196"/>
      <c r="DK213" s="196"/>
      <c r="DL213" s="196"/>
      <c r="DM213" s="196"/>
      <c r="DN213" s="196"/>
      <c r="DO213" s="196"/>
      <c r="DP213" s="196"/>
      <c r="DQ213" s="196"/>
      <c r="DR213" s="196"/>
      <c r="DS213" s="196"/>
      <c r="DT213" s="196"/>
      <c r="DU213" s="196"/>
      <c r="DV213" s="196"/>
      <c r="DW213" s="196"/>
      <c r="DX213" s="196"/>
      <c r="DY213" s="196"/>
      <c r="DZ213" s="196"/>
      <c r="EA213" s="196"/>
      <c r="EB213" s="196"/>
      <c r="EC213" s="196"/>
      <c r="ED213" s="196"/>
      <c r="EE213" s="196"/>
      <c r="EF213" s="196"/>
      <c r="EG213" s="196"/>
      <c r="EH213" s="196"/>
      <c r="EI213" s="196"/>
      <c r="EJ213" s="196"/>
      <c r="EK213" s="196"/>
      <c r="EL213" s="196"/>
      <c r="EM213" s="196"/>
      <c r="EN213" s="196"/>
      <c r="EO213" s="196"/>
      <c r="EP213" s="196"/>
      <c r="EQ213" s="196"/>
      <c r="ER213" s="196"/>
      <c r="ES213" s="196"/>
      <c r="ET213" s="196"/>
      <c r="EU213" s="196"/>
      <c r="EV213" s="196"/>
      <c r="EW213" s="196"/>
      <c r="EX213" s="196"/>
      <c r="EY213" s="196"/>
      <c r="EZ213" s="196"/>
      <c r="FA213" s="196"/>
      <c r="FB213" s="196"/>
      <c r="FC213" s="196"/>
      <c r="FD213" s="196"/>
      <c r="FE213" s="196"/>
      <c r="FF213" s="196"/>
      <c r="FG213" s="196"/>
      <c r="FH213" s="196"/>
      <c r="FI213" s="196"/>
      <c r="FJ213" s="196"/>
      <c r="FK213" s="196"/>
      <c r="FL213" s="196"/>
      <c r="FM213" s="196"/>
      <c r="FN213" s="196"/>
      <c r="FO213" s="196"/>
      <c r="FP213" s="196"/>
      <c r="FQ213" s="196"/>
      <c r="FR213" s="196"/>
      <c r="FS213" s="196"/>
      <c r="FT213" s="196"/>
      <c r="FU213" s="196"/>
      <c r="FV213" s="196"/>
      <c r="FW213" s="196"/>
      <c r="FX213" s="196"/>
      <c r="FY213" s="196"/>
      <c r="FZ213" s="196"/>
      <c r="GA213" s="196"/>
      <c r="GB213" s="196"/>
      <c r="GC213" s="196"/>
      <c r="GD213" s="196"/>
      <c r="GE213" s="196"/>
      <c r="GF213" s="196"/>
      <c r="GG213" s="196"/>
      <c r="GH213" s="196"/>
      <c r="GI213" s="196"/>
      <c r="GJ213" s="196"/>
      <c r="GK213" s="196"/>
      <c r="GL213" s="196"/>
      <c r="GM213" s="196"/>
      <c r="GN213" s="196"/>
      <c r="GO213" s="196"/>
      <c r="GP213" s="196"/>
      <c r="GQ213" s="196"/>
      <c r="GR213" s="196"/>
      <c r="GS213" s="196"/>
      <c r="GT213" s="196"/>
      <c r="GU213" s="196"/>
      <c r="GV213" s="196"/>
      <c r="GW213" s="196"/>
      <c r="GX213" s="196"/>
      <c r="GY213" s="196"/>
      <c r="GZ213" s="196"/>
      <c r="HA213" s="196"/>
      <c r="HB213" s="196"/>
      <c r="HC213" s="196"/>
      <c r="HD213" s="196"/>
      <c r="HE213" s="196"/>
      <c r="HF213" s="196"/>
      <c r="HG213" s="196"/>
      <c r="HH213" s="196"/>
      <c r="HI213" s="196"/>
      <c r="HJ213" s="196"/>
      <c r="HK213" s="196"/>
      <c r="HL213" s="196"/>
      <c r="HM213" s="196"/>
      <c r="HN213" s="196"/>
      <c r="HO213" s="196"/>
      <c r="HP213" s="196"/>
      <c r="HQ213" s="196"/>
      <c r="HR213" s="196"/>
      <c r="HS213" s="196"/>
      <c r="HT213" s="196"/>
      <c r="HU213" s="196"/>
      <c r="HV213" s="196"/>
      <c r="HW213" s="196"/>
      <c r="HX213" s="196"/>
    </row>
    <row r="214" spans="1:232" s="309" customFormat="1" ht="30.6" customHeight="1" x14ac:dyDescent="0.2">
      <c r="A214" s="311" t="s">
        <v>264</v>
      </c>
      <c r="B214" s="182" t="s">
        <v>229</v>
      </c>
      <c r="C214" s="23"/>
      <c r="D214" s="85">
        <f t="shared" si="44"/>
        <v>0</v>
      </c>
      <c r="E214" s="72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47"/>
      <c r="R214" s="24"/>
      <c r="S214" s="24">
        <f>S42*0.2</f>
        <v>0</v>
      </c>
      <c r="T214" s="24"/>
      <c r="U214" s="24"/>
      <c r="V214" s="24"/>
      <c r="W214" s="24"/>
      <c r="X214" s="24"/>
      <c r="Y214" s="24"/>
      <c r="Z214" s="24"/>
      <c r="AA214" s="24"/>
      <c r="AB214" s="141"/>
      <c r="AC214" s="196"/>
      <c r="AD214" s="196"/>
      <c r="AE214" s="196"/>
      <c r="AF214" s="196"/>
      <c r="AG214" s="196"/>
      <c r="AH214" s="196"/>
      <c r="AI214" s="196"/>
      <c r="AJ214" s="196"/>
      <c r="AK214" s="196"/>
      <c r="AL214" s="196"/>
      <c r="AM214" s="196"/>
      <c r="AN214" s="196"/>
      <c r="AO214" s="196"/>
      <c r="AP214" s="196"/>
      <c r="AQ214" s="196"/>
      <c r="AR214" s="196"/>
      <c r="AS214" s="196"/>
      <c r="AT214" s="196"/>
      <c r="AU214" s="196"/>
      <c r="AV214" s="196"/>
      <c r="AW214" s="196"/>
      <c r="AX214" s="196"/>
      <c r="AY214" s="196"/>
      <c r="AZ214" s="196"/>
      <c r="BA214" s="196"/>
      <c r="BB214" s="196"/>
      <c r="BC214" s="196"/>
      <c r="BD214" s="196"/>
      <c r="BE214" s="196"/>
      <c r="BF214" s="196"/>
      <c r="BG214" s="196"/>
      <c r="BH214" s="196"/>
      <c r="BI214" s="196"/>
      <c r="BJ214" s="196"/>
      <c r="BK214" s="196"/>
      <c r="BL214" s="196"/>
      <c r="BM214" s="196"/>
      <c r="BN214" s="196"/>
      <c r="BO214" s="196"/>
      <c r="BP214" s="196"/>
      <c r="BQ214" s="196"/>
      <c r="BR214" s="196"/>
      <c r="BS214" s="196"/>
      <c r="BT214" s="196"/>
      <c r="BU214" s="196"/>
      <c r="BV214" s="196"/>
      <c r="BW214" s="196"/>
      <c r="BX214" s="196"/>
      <c r="BY214" s="196"/>
      <c r="BZ214" s="196"/>
      <c r="CA214" s="196"/>
      <c r="CB214" s="196"/>
      <c r="CC214" s="196"/>
      <c r="CD214" s="196"/>
      <c r="CE214" s="196"/>
      <c r="CF214" s="196"/>
      <c r="CG214" s="196"/>
      <c r="CH214" s="196"/>
      <c r="CI214" s="196"/>
      <c r="CJ214" s="196"/>
      <c r="CK214" s="196"/>
      <c r="CL214" s="196"/>
      <c r="CM214" s="196"/>
      <c r="CN214" s="196"/>
      <c r="CO214" s="196"/>
      <c r="CP214" s="196"/>
      <c r="CQ214" s="196"/>
      <c r="CR214" s="196"/>
      <c r="CS214" s="196"/>
      <c r="CT214" s="196"/>
      <c r="CU214" s="196"/>
      <c r="CV214" s="196"/>
      <c r="CW214" s="196"/>
      <c r="CX214" s="196"/>
      <c r="CY214" s="196"/>
      <c r="CZ214" s="196"/>
      <c r="DA214" s="196"/>
      <c r="DB214" s="196"/>
      <c r="DC214" s="196"/>
      <c r="DD214" s="196"/>
      <c r="DE214" s="196"/>
      <c r="DF214" s="196"/>
      <c r="DG214" s="196"/>
      <c r="DH214" s="196"/>
      <c r="DI214" s="196"/>
      <c r="DJ214" s="196"/>
      <c r="DK214" s="196"/>
      <c r="DL214" s="196"/>
      <c r="DM214" s="196"/>
      <c r="DN214" s="196"/>
      <c r="DO214" s="196"/>
      <c r="DP214" s="196"/>
      <c r="DQ214" s="196"/>
      <c r="DR214" s="196"/>
      <c r="DS214" s="196"/>
      <c r="DT214" s="196"/>
      <c r="DU214" s="196"/>
      <c r="DV214" s="196"/>
      <c r="DW214" s="196"/>
      <c r="DX214" s="196"/>
      <c r="DY214" s="196"/>
      <c r="DZ214" s="196"/>
      <c r="EA214" s="196"/>
      <c r="EB214" s="196"/>
      <c r="EC214" s="196"/>
      <c r="ED214" s="196"/>
      <c r="EE214" s="196"/>
      <c r="EF214" s="196"/>
      <c r="EG214" s="196"/>
      <c r="EH214" s="196"/>
      <c r="EI214" s="196"/>
      <c r="EJ214" s="196"/>
      <c r="EK214" s="196"/>
      <c r="EL214" s="196"/>
      <c r="EM214" s="196"/>
      <c r="EN214" s="196"/>
      <c r="EO214" s="196"/>
      <c r="EP214" s="196"/>
      <c r="EQ214" s="196"/>
      <c r="ER214" s="196"/>
      <c r="ES214" s="196"/>
      <c r="ET214" s="196"/>
      <c r="EU214" s="196"/>
      <c r="EV214" s="196"/>
      <c r="EW214" s="196"/>
      <c r="EX214" s="196"/>
      <c r="EY214" s="196"/>
      <c r="EZ214" s="196"/>
      <c r="FA214" s="196"/>
      <c r="FB214" s="196"/>
      <c r="FC214" s="196"/>
      <c r="FD214" s="196"/>
      <c r="FE214" s="196"/>
      <c r="FF214" s="196"/>
      <c r="FG214" s="196"/>
      <c r="FH214" s="196"/>
      <c r="FI214" s="196"/>
      <c r="FJ214" s="196"/>
      <c r="FK214" s="196"/>
      <c r="FL214" s="196"/>
      <c r="FM214" s="196"/>
      <c r="FN214" s="196"/>
      <c r="FO214" s="196"/>
      <c r="FP214" s="196"/>
      <c r="FQ214" s="196"/>
      <c r="FR214" s="196"/>
      <c r="FS214" s="196"/>
      <c r="FT214" s="196"/>
      <c r="FU214" s="196"/>
      <c r="FV214" s="196"/>
      <c r="FW214" s="196"/>
      <c r="FX214" s="196"/>
      <c r="FY214" s="196"/>
      <c r="FZ214" s="196"/>
      <c r="GA214" s="196"/>
      <c r="GB214" s="196"/>
      <c r="GC214" s="196"/>
      <c r="GD214" s="196"/>
      <c r="GE214" s="196"/>
      <c r="GF214" s="196"/>
      <c r="GG214" s="196"/>
      <c r="GH214" s="196"/>
      <c r="GI214" s="196"/>
      <c r="GJ214" s="196"/>
      <c r="GK214" s="196"/>
      <c r="GL214" s="196"/>
      <c r="GM214" s="196"/>
      <c r="GN214" s="196"/>
      <c r="GO214" s="196"/>
      <c r="GP214" s="196"/>
      <c r="GQ214" s="196"/>
      <c r="GR214" s="196"/>
      <c r="GS214" s="196"/>
      <c r="GT214" s="196"/>
      <c r="GU214" s="196"/>
      <c r="GV214" s="196"/>
      <c r="GW214" s="196"/>
      <c r="GX214" s="196"/>
      <c r="GY214" s="196"/>
      <c r="GZ214" s="196"/>
      <c r="HA214" s="196"/>
      <c r="HB214" s="196"/>
      <c r="HC214" s="196"/>
      <c r="HD214" s="196"/>
      <c r="HE214" s="196"/>
      <c r="HF214" s="196"/>
      <c r="HG214" s="196"/>
      <c r="HH214" s="196"/>
      <c r="HI214" s="196"/>
      <c r="HJ214" s="196"/>
      <c r="HK214" s="196"/>
      <c r="HL214" s="196"/>
      <c r="HM214" s="196"/>
      <c r="HN214" s="196"/>
      <c r="HO214" s="196"/>
      <c r="HP214" s="196"/>
      <c r="HQ214" s="196"/>
      <c r="HR214" s="196"/>
      <c r="HS214" s="196"/>
      <c r="HT214" s="196"/>
      <c r="HU214" s="196"/>
      <c r="HV214" s="196"/>
      <c r="HW214" s="196"/>
      <c r="HX214" s="196"/>
    </row>
    <row r="215" spans="1:232" s="309" customFormat="1" ht="27.6" customHeight="1" x14ac:dyDescent="0.2">
      <c r="A215" s="311" t="s">
        <v>286</v>
      </c>
      <c r="B215" s="182" t="s">
        <v>387</v>
      </c>
      <c r="C215" s="29"/>
      <c r="D215" s="84">
        <f t="shared" si="44"/>
        <v>0</v>
      </c>
      <c r="E215" s="76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45"/>
      <c r="R215" s="22"/>
      <c r="S215" s="24">
        <f>S43*0.06</f>
        <v>0</v>
      </c>
      <c r="T215" s="22"/>
      <c r="U215" s="22"/>
      <c r="V215" s="22"/>
      <c r="W215" s="22"/>
      <c r="X215" s="22"/>
      <c r="Y215" s="22"/>
      <c r="Z215" s="22"/>
      <c r="AA215" s="22"/>
      <c r="AB215" s="136"/>
      <c r="AC215" s="196"/>
      <c r="AD215" s="196"/>
      <c r="AE215" s="196"/>
      <c r="AF215" s="196"/>
      <c r="AG215" s="196"/>
      <c r="AH215" s="196"/>
      <c r="AI215" s="196"/>
      <c r="AJ215" s="196"/>
      <c r="AK215" s="196"/>
      <c r="AL215" s="196"/>
      <c r="AM215" s="196"/>
      <c r="AN215" s="196"/>
      <c r="AO215" s="196"/>
      <c r="AP215" s="196"/>
      <c r="AQ215" s="196"/>
      <c r="AR215" s="196"/>
      <c r="AS215" s="196"/>
      <c r="AT215" s="196"/>
      <c r="AU215" s="196"/>
      <c r="AV215" s="196"/>
      <c r="AW215" s="196"/>
      <c r="AX215" s="196"/>
      <c r="AY215" s="196"/>
      <c r="AZ215" s="196"/>
      <c r="BA215" s="196"/>
      <c r="BB215" s="196"/>
      <c r="BC215" s="196"/>
      <c r="BD215" s="196"/>
      <c r="BE215" s="196"/>
      <c r="BF215" s="196"/>
      <c r="BG215" s="196"/>
      <c r="BH215" s="196"/>
      <c r="BI215" s="196"/>
      <c r="BJ215" s="196"/>
      <c r="BK215" s="196"/>
      <c r="BL215" s="196"/>
      <c r="BM215" s="196"/>
      <c r="BN215" s="196"/>
      <c r="BO215" s="196"/>
      <c r="BP215" s="196"/>
      <c r="BQ215" s="196"/>
      <c r="BR215" s="196"/>
      <c r="BS215" s="196"/>
      <c r="BT215" s="196"/>
      <c r="BU215" s="196"/>
      <c r="BV215" s="196"/>
      <c r="BW215" s="196"/>
      <c r="BX215" s="196"/>
      <c r="BY215" s="196"/>
      <c r="BZ215" s="196"/>
      <c r="CA215" s="196"/>
      <c r="CB215" s="196"/>
      <c r="CC215" s="196"/>
      <c r="CD215" s="196"/>
      <c r="CE215" s="196"/>
      <c r="CF215" s="196"/>
      <c r="CG215" s="196"/>
      <c r="CH215" s="196"/>
      <c r="CI215" s="196"/>
      <c r="CJ215" s="196"/>
      <c r="CK215" s="196"/>
      <c r="CL215" s="196"/>
      <c r="CM215" s="196"/>
      <c r="CN215" s="196"/>
      <c r="CO215" s="196"/>
      <c r="CP215" s="196"/>
      <c r="CQ215" s="196"/>
      <c r="CR215" s="196"/>
      <c r="CS215" s="196"/>
      <c r="CT215" s="196"/>
      <c r="CU215" s="196"/>
      <c r="CV215" s="196"/>
      <c r="CW215" s="196"/>
      <c r="CX215" s="196"/>
      <c r="CY215" s="196"/>
      <c r="CZ215" s="196"/>
      <c r="DA215" s="196"/>
      <c r="DB215" s="196"/>
      <c r="DC215" s="196"/>
      <c r="DD215" s="196"/>
      <c r="DE215" s="196"/>
      <c r="DF215" s="196"/>
      <c r="DG215" s="196"/>
      <c r="DH215" s="196"/>
      <c r="DI215" s="196"/>
      <c r="DJ215" s="196"/>
      <c r="DK215" s="196"/>
      <c r="DL215" s="196"/>
      <c r="DM215" s="196"/>
      <c r="DN215" s="196"/>
      <c r="DO215" s="196"/>
      <c r="DP215" s="196"/>
      <c r="DQ215" s="196"/>
      <c r="DR215" s="196"/>
      <c r="DS215" s="196"/>
      <c r="DT215" s="196"/>
      <c r="DU215" s="196"/>
      <c r="DV215" s="196"/>
      <c r="DW215" s="196"/>
      <c r="DX215" s="196"/>
      <c r="DY215" s="196"/>
      <c r="DZ215" s="196"/>
      <c r="EA215" s="196"/>
      <c r="EB215" s="196"/>
      <c r="EC215" s="196"/>
      <c r="ED215" s="196"/>
      <c r="EE215" s="196"/>
      <c r="EF215" s="196"/>
      <c r="EG215" s="196"/>
      <c r="EH215" s="196"/>
      <c r="EI215" s="196"/>
      <c r="EJ215" s="196"/>
      <c r="EK215" s="196"/>
      <c r="EL215" s="196"/>
      <c r="EM215" s="196"/>
      <c r="EN215" s="196"/>
      <c r="EO215" s="196"/>
      <c r="EP215" s="196"/>
      <c r="EQ215" s="196"/>
      <c r="ER215" s="196"/>
      <c r="ES215" s="196"/>
      <c r="ET215" s="196"/>
      <c r="EU215" s="196"/>
      <c r="EV215" s="196"/>
      <c r="EW215" s="196"/>
      <c r="EX215" s="196"/>
      <c r="EY215" s="196"/>
      <c r="EZ215" s="196"/>
      <c r="FA215" s="196"/>
      <c r="FB215" s="196"/>
      <c r="FC215" s="196"/>
      <c r="FD215" s="196"/>
      <c r="FE215" s="196"/>
      <c r="FF215" s="196"/>
      <c r="FG215" s="196"/>
      <c r="FH215" s="196"/>
      <c r="FI215" s="196"/>
      <c r="FJ215" s="196"/>
      <c r="FK215" s="196"/>
      <c r="FL215" s="196"/>
      <c r="FM215" s="196"/>
      <c r="FN215" s="196"/>
      <c r="FO215" s="196"/>
      <c r="FP215" s="196"/>
      <c r="FQ215" s="196"/>
      <c r="FR215" s="196"/>
      <c r="FS215" s="196"/>
      <c r="FT215" s="196"/>
      <c r="FU215" s="196"/>
      <c r="FV215" s="196"/>
      <c r="FW215" s="196"/>
      <c r="FX215" s="196"/>
      <c r="FY215" s="196"/>
      <c r="FZ215" s="196"/>
      <c r="GA215" s="196"/>
      <c r="GB215" s="196"/>
      <c r="GC215" s="196"/>
      <c r="GD215" s="196"/>
      <c r="GE215" s="196"/>
      <c r="GF215" s="196"/>
      <c r="GG215" s="196"/>
      <c r="GH215" s="196"/>
      <c r="GI215" s="196"/>
      <c r="GJ215" s="196"/>
      <c r="GK215" s="196"/>
      <c r="GL215" s="196"/>
      <c r="GM215" s="196"/>
      <c r="GN215" s="196"/>
      <c r="GO215" s="196"/>
      <c r="GP215" s="196"/>
      <c r="GQ215" s="196"/>
      <c r="GR215" s="196"/>
      <c r="GS215" s="196"/>
      <c r="GT215" s="196"/>
      <c r="GU215" s="196"/>
      <c r="GV215" s="196"/>
      <c r="GW215" s="196"/>
      <c r="GX215" s="196"/>
      <c r="GY215" s="196"/>
      <c r="GZ215" s="196"/>
      <c r="HA215" s="196"/>
      <c r="HB215" s="196"/>
      <c r="HC215" s="196"/>
      <c r="HD215" s="196"/>
      <c r="HE215" s="196"/>
      <c r="HF215" s="196"/>
      <c r="HG215" s="196"/>
      <c r="HH215" s="196"/>
      <c r="HI215" s="196"/>
      <c r="HJ215" s="196"/>
      <c r="HK215" s="196"/>
      <c r="HL215" s="196"/>
      <c r="HM215" s="196"/>
      <c r="HN215" s="196"/>
      <c r="HO215" s="196"/>
      <c r="HP215" s="196"/>
      <c r="HQ215" s="196"/>
      <c r="HR215" s="196"/>
      <c r="HS215" s="196"/>
      <c r="HT215" s="196"/>
      <c r="HU215" s="196"/>
      <c r="HV215" s="196"/>
      <c r="HW215" s="196"/>
      <c r="HX215" s="196"/>
    </row>
    <row r="216" spans="1:232" s="309" customFormat="1" ht="27.6" customHeight="1" thickBot="1" x14ac:dyDescent="0.25">
      <c r="A216" s="311" t="s">
        <v>386</v>
      </c>
      <c r="B216" s="182" t="s">
        <v>230</v>
      </c>
      <c r="C216" s="29"/>
      <c r="D216" s="84">
        <f t="shared" si="44"/>
        <v>0</v>
      </c>
      <c r="E216" s="76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45"/>
      <c r="R216" s="22"/>
      <c r="S216" s="24">
        <f>S44*0.06</f>
        <v>0</v>
      </c>
      <c r="T216" s="22"/>
      <c r="U216" s="22"/>
      <c r="V216" s="22"/>
      <c r="W216" s="22"/>
      <c r="X216" s="22"/>
      <c r="Y216" s="22"/>
      <c r="Z216" s="22"/>
      <c r="AA216" s="22">
        <f>AA40*0.04+AA41*0.04+AA43*0.04+AA42*0.2</f>
        <v>0</v>
      </c>
      <c r="AB216" s="136"/>
      <c r="AC216" s="196"/>
      <c r="AD216" s="196"/>
      <c r="AE216" s="196"/>
      <c r="AF216" s="196"/>
      <c r="AG216" s="196"/>
      <c r="AH216" s="196"/>
      <c r="AI216" s="196"/>
      <c r="AJ216" s="196"/>
      <c r="AK216" s="196"/>
      <c r="AL216" s="196"/>
      <c r="AM216" s="196"/>
      <c r="AN216" s="196"/>
      <c r="AO216" s="196"/>
      <c r="AP216" s="196"/>
      <c r="AQ216" s="196"/>
      <c r="AR216" s="196"/>
      <c r="AS216" s="196"/>
      <c r="AT216" s="196"/>
      <c r="AU216" s="196"/>
      <c r="AV216" s="196"/>
      <c r="AW216" s="196"/>
      <c r="AX216" s="196"/>
      <c r="AY216" s="196"/>
      <c r="AZ216" s="196"/>
      <c r="BA216" s="196"/>
      <c r="BB216" s="196"/>
      <c r="BC216" s="196"/>
      <c r="BD216" s="196"/>
      <c r="BE216" s="196"/>
      <c r="BF216" s="196"/>
      <c r="BG216" s="196"/>
      <c r="BH216" s="196"/>
      <c r="BI216" s="196"/>
      <c r="BJ216" s="196"/>
      <c r="BK216" s="196"/>
      <c r="BL216" s="196"/>
      <c r="BM216" s="196"/>
      <c r="BN216" s="196"/>
      <c r="BO216" s="196"/>
      <c r="BP216" s="196"/>
      <c r="BQ216" s="196"/>
      <c r="BR216" s="196"/>
      <c r="BS216" s="196"/>
      <c r="BT216" s="196"/>
      <c r="BU216" s="196"/>
      <c r="BV216" s="196"/>
      <c r="BW216" s="196"/>
      <c r="BX216" s="196"/>
      <c r="BY216" s="196"/>
      <c r="BZ216" s="196"/>
      <c r="CA216" s="196"/>
      <c r="CB216" s="196"/>
      <c r="CC216" s="196"/>
      <c r="CD216" s="196"/>
      <c r="CE216" s="196"/>
      <c r="CF216" s="196"/>
      <c r="CG216" s="196"/>
      <c r="CH216" s="196"/>
      <c r="CI216" s="196"/>
      <c r="CJ216" s="196"/>
      <c r="CK216" s="196"/>
      <c r="CL216" s="196"/>
      <c r="CM216" s="196"/>
      <c r="CN216" s="196"/>
      <c r="CO216" s="196"/>
      <c r="CP216" s="196"/>
      <c r="CQ216" s="196"/>
      <c r="CR216" s="196"/>
      <c r="CS216" s="196"/>
      <c r="CT216" s="196"/>
      <c r="CU216" s="196"/>
      <c r="CV216" s="196"/>
      <c r="CW216" s="196"/>
      <c r="CX216" s="196"/>
      <c r="CY216" s="196"/>
      <c r="CZ216" s="196"/>
      <c r="DA216" s="196"/>
      <c r="DB216" s="196"/>
      <c r="DC216" s="196"/>
      <c r="DD216" s="196"/>
      <c r="DE216" s="196"/>
      <c r="DF216" s="196"/>
      <c r="DG216" s="196"/>
      <c r="DH216" s="196"/>
      <c r="DI216" s="196"/>
      <c r="DJ216" s="196"/>
      <c r="DK216" s="196"/>
      <c r="DL216" s="196"/>
      <c r="DM216" s="196"/>
      <c r="DN216" s="196"/>
      <c r="DO216" s="196"/>
      <c r="DP216" s="196"/>
      <c r="DQ216" s="196"/>
      <c r="DR216" s="196"/>
      <c r="DS216" s="196"/>
      <c r="DT216" s="196"/>
      <c r="DU216" s="196"/>
      <c r="DV216" s="196"/>
      <c r="DW216" s="196"/>
      <c r="DX216" s="196"/>
      <c r="DY216" s="196"/>
      <c r="DZ216" s="196"/>
      <c r="EA216" s="196"/>
      <c r="EB216" s="196"/>
      <c r="EC216" s="196"/>
      <c r="ED216" s="196"/>
      <c r="EE216" s="196"/>
      <c r="EF216" s="196"/>
      <c r="EG216" s="196"/>
      <c r="EH216" s="196"/>
      <c r="EI216" s="196"/>
      <c r="EJ216" s="196"/>
      <c r="EK216" s="196"/>
      <c r="EL216" s="196"/>
      <c r="EM216" s="196"/>
      <c r="EN216" s="196"/>
      <c r="EO216" s="196"/>
      <c r="EP216" s="196"/>
      <c r="EQ216" s="196"/>
      <c r="ER216" s="196"/>
      <c r="ES216" s="196"/>
      <c r="ET216" s="196"/>
      <c r="EU216" s="196"/>
      <c r="EV216" s="196"/>
      <c r="EW216" s="196"/>
      <c r="EX216" s="196"/>
      <c r="EY216" s="196"/>
      <c r="EZ216" s="196"/>
      <c r="FA216" s="196"/>
      <c r="FB216" s="196"/>
      <c r="FC216" s="196"/>
      <c r="FD216" s="196"/>
      <c r="FE216" s="196"/>
      <c r="FF216" s="196"/>
      <c r="FG216" s="196"/>
      <c r="FH216" s="196"/>
      <c r="FI216" s="196"/>
      <c r="FJ216" s="196"/>
      <c r="FK216" s="196"/>
      <c r="FL216" s="196"/>
      <c r="FM216" s="196"/>
      <c r="FN216" s="196"/>
      <c r="FO216" s="196"/>
      <c r="FP216" s="196"/>
      <c r="FQ216" s="196"/>
      <c r="FR216" s="196"/>
      <c r="FS216" s="196"/>
      <c r="FT216" s="196"/>
      <c r="FU216" s="196"/>
      <c r="FV216" s="196"/>
      <c r="FW216" s="196"/>
      <c r="FX216" s="196"/>
      <c r="FY216" s="196"/>
      <c r="FZ216" s="196"/>
      <c r="GA216" s="196"/>
      <c r="GB216" s="196"/>
      <c r="GC216" s="196"/>
      <c r="GD216" s="196"/>
      <c r="GE216" s="196"/>
      <c r="GF216" s="196"/>
      <c r="GG216" s="196"/>
      <c r="GH216" s="196"/>
      <c r="GI216" s="196"/>
      <c r="GJ216" s="196"/>
      <c r="GK216" s="196"/>
      <c r="GL216" s="196"/>
      <c r="GM216" s="196"/>
      <c r="GN216" s="196"/>
      <c r="GO216" s="196"/>
      <c r="GP216" s="196"/>
      <c r="GQ216" s="196"/>
      <c r="GR216" s="196"/>
      <c r="GS216" s="196"/>
      <c r="GT216" s="196"/>
      <c r="GU216" s="196"/>
      <c r="GV216" s="196"/>
      <c r="GW216" s="196"/>
      <c r="GX216" s="196"/>
      <c r="GY216" s="196"/>
      <c r="GZ216" s="196"/>
      <c r="HA216" s="196"/>
      <c r="HB216" s="196"/>
      <c r="HC216" s="196"/>
      <c r="HD216" s="196"/>
      <c r="HE216" s="196"/>
      <c r="HF216" s="196"/>
      <c r="HG216" s="196"/>
      <c r="HH216" s="196"/>
      <c r="HI216" s="196"/>
      <c r="HJ216" s="196"/>
      <c r="HK216" s="196"/>
      <c r="HL216" s="196"/>
      <c r="HM216" s="196"/>
      <c r="HN216" s="196"/>
      <c r="HO216" s="196"/>
      <c r="HP216" s="196"/>
      <c r="HQ216" s="196"/>
      <c r="HR216" s="196"/>
      <c r="HS216" s="196"/>
      <c r="HT216" s="196"/>
      <c r="HU216" s="196"/>
      <c r="HV216" s="196"/>
      <c r="HW216" s="196"/>
      <c r="HX216" s="196"/>
    </row>
    <row r="217" spans="1:232" s="21" customFormat="1" ht="28.35" customHeight="1" thickBot="1" x14ac:dyDescent="0.25">
      <c r="A217" s="95" t="s">
        <v>288</v>
      </c>
      <c r="B217" s="173" t="s">
        <v>431</v>
      </c>
      <c r="C217" s="86"/>
      <c r="D217" s="87">
        <f t="shared" si="44"/>
        <v>0</v>
      </c>
      <c r="E217" s="148"/>
      <c r="F217" s="144"/>
      <c r="G217" s="143"/>
      <c r="H217" s="143"/>
      <c r="I217" s="143"/>
      <c r="J217" s="143"/>
      <c r="K217" s="143"/>
      <c r="L217" s="143"/>
      <c r="M217" s="143"/>
      <c r="N217" s="143"/>
      <c r="O217" s="149"/>
      <c r="P217" s="143"/>
      <c r="Q217" s="150"/>
      <c r="R217" s="146"/>
      <c r="S217" s="145"/>
      <c r="T217" s="145"/>
      <c r="U217" s="145"/>
      <c r="V217" s="145"/>
      <c r="W217" s="145"/>
      <c r="X217" s="145"/>
      <c r="Y217" s="145"/>
      <c r="Z217" s="145"/>
      <c r="AA217" s="94">
        <f>AA45*0.04+AA47*0.04</f>
        <v>0</v>
      </c>
      <c r="AB217" s="147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</row>
    <row r="218" spans="1:232" s="21" customFormat="1" ht="28.7" customHeight="1" thickBot="1" x14ac:dyDescent="0.25">
      <c r="A218" s="95" t="s">
        <v>287</v>
      </c>
      <c r="B218" s="173" t="s">
        <v>432</v>
      </c>
      <c r="C218" s="86"/>
      <c r="D218" s="87">
        <f t="shared" si="44"/>
        <v>0</v>
      </c>
      <c r="E218" s="89"/>
      <c r="F218" s="142"/>
      <c r="G218" s="143"/>
      <c r="H218" s="89"/>
      <c r="I218" s="142"/>
      <c r="J218" s="144"/>
      <c r="K218" s="143"/>
      <c r="L218" s="89"/>
      <c r="M218" s="90"/>
      <c r="N218" s="142"/>
      <c r="O218" s="144"/>
      <c r="P218" s="143"/>
      <c r="Q218" s="91">
        <f>Q52*0.04</f>
        <v>0</v>
      </c>
      <c r="R218" s="101">
        <f>R52*0.05</f>
        <v>0</v>
      </c>
      <c r="S218" s="145"/>
      <c r="T218" s="91">
        <f>T52*0.04</f>
        <v>0</v>
      </c>
      <c r="U218" s="101">
        <f>U52*0.05</f>
        <v>0</v>
      </c>
      <c r="V218" s="146"/>
      <c r="W218" s="145"/>
      <c r="X218" s="91">
        <f>X52*0.05</f>
        <v>0</v>
      </c>
      <c r="Y218" s="86"/>
      <c r="Z218" s="101"/>
      <c r="AA218" s="86">
        <f>AA52*0.04</f>
        <v>0</v>
      </c>
      <c r="AB218" s="147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</row>
    <row r="219" spans="1:232" s="21" customFormat="1" ht="28.35" customHeight="1" thickBot="1" x14ac:dyDescent="0.25">
      <c r="A219" s="95" t="s">
        <v>413</v>
      </c>
      <c r="B219" s="173" t="s">
        <v>231</v>
      </c>
      <c r="C219" s="86"/>
      <c r="D219" s="87">
        <f t="shared" si="44"/>
        <v>0</v>
      </c>
      <c r="E219" s="151"/>
      <c r="F219" s="143"/>
      <c r="G219" s="143"/>
      <c r="H219" s="143"/>
      <c r="I219" s="143"/>
      <c r="J219" s="149"/>
      <c r="K219" s="144"/>
      <c r="L219" s="143"/>
      <c r="M219" s="143"/>
      <c r="N219" s="143"/>
      <c r="O219" s="143"/>
      <c r="P219" s="151"/>
      <c r="Q219" s="91">
        <f>Q49*0.04</f>
        <v>0</v>
      </c>
      <c r="R219" s="91">
        <f>R49*0.04</f>
        <v>0</v>
      </c>
      <c r="S219" s="91"/>
      <c r="T219" s="91">
        <f>T49*0.04</f>
        <v>0</v>
      </c>
      <c r="U219" s="91">
        <f>U49*0.04</f>
        <v>0</v>
      </c>
      <c r="V219" s="91">
        <f>V49*0.04</f>
        <v>0</v>
      </c>
      <c r="W219" s="91"/>
      <c r="X219" s="91">
        <f>X49*0.04</f>
        <v>0</v>
      </c>
      <c r="Y219" s="91">
        <f>Y49*0.04</f>
        <v>0</v>
      </c>
      <c r="Z219" s="91">
        <f>Z49*0.04</f>
        <v>0</v>
      </c>
      <c r="AA219" s="91"/>
      <c r="AB219" s="91">
        <f>AB49*0.04</f>
        <v>0</v>
      </c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</row>
    <row r="220" spans="1:232" s="21" customFormat="1" ht="27" customHeight="1" thickBot="1" x14ac:dyDescent="0.25">
      <c r="A220" s="95" t="s">
        <v>438</v>
      </c>
      <c r="B220" s="173" t="s">
        <v>433</v>
      </c>
      <c r="C220" s="86"/>
      <c r="D220" s="87">
        <f t="shared" si="44"/>
        <v>0</v>
      </c>
      <c r="E220" s="151"/>
      <c r="F220" s="143"/>
      <c r="G220" s="143"/>
      <c r="H220" s="143"/>
      <c r="I220" s="143"/>
      <c r="J220" s="149"/>
      <c r="K220" s="144"/>
      <c r="L220" s="143"/>
      <c r="M220" s="143"/>
      <c r="N220" s="143"/>
      <c r="O220" s="143"/>
      <c r="P220" s="151"/>
      <c r="Q220" s="152"/>
      <c r="R220" s="145"/>
      <c r="S220" s="145"/>
      <c r="T220" s="145"/>
      <c r="U220" s="91"/>
      <c r="V220" s="91"/>
      <c r="W220" s="91">
        <f>W49*0.06</f>
        <v>0</v>
      </c>
      <c r="X220" s="91"/>
      <c r="Y220" s="91"/>
      <c r="Z220" s="145"/>
      <c r="AA220" s="145"/>
      <c r="AB220" s="153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</row>
    <row r="221" spans="1:232" s="21" customFormat="1" ht="27" customHeight="1" thickBot="1" x14ac:dyDescent="0.25">
      <c r="A221" s="95" t="s">
        <v>289</v>
      </c>
      <c r="B221" s="173" t="s">
        <v>232</v>
      </c>
      <c r="C221" s="86"/>
      <c r="D221" s="87">
        <f t="shared" si="44"/>
        <v>0</v>
      </c>
      <c r="E221" s="151"/>
      <c r="F221" s="143"/>
      <c r="G221" s="143"/>
      <c r="H221" s="143"/>
      <c r="I221" s="143"/>
      <c r="J221" s="149"/>
      <c r="K221" s="144"/>
      <c r="L221" s="143"/>
      <c r="M221" s="143"/>
      <c r="N221" s="143"/>
      <c r="O221" s="143"/>
      <c r="P221" s="151"/>
      <c r="Q221" s="91">
        <f>Q49*0.2</f>
        <v>0</v>
      </c>
      <c r="R221" s="91">
        <f>R49*0.2</f>
        <v>0</v>
      </c>
      <c r="S221" s="91"/>
      <c r="T221" s="91">
        <f>T49*0.2</f>
        <v>0</v>
      </c>
      <c r="U221" s="91">
        <f>U49*0.2</f>
        <v>0</v>
      </c>
      <c r="V221" s="91">
        <f>V49*0.2</f>
        <v>0</v>
      </c>
      <c r="W221" s="91"/>
      <c r="X221" s="91">
        <f>X49*0.2</f>
        <v>0</v>
      </c>
      <c r="Y221" s="91">
        <f t="shared" ref="Y221" si="74">Y49*0.2</f>
        <v>0</v>
      </c>
      <c r="Z221" s="91">
        <f>Z49*0.2</f>
        <v>0</v>
      </c>
      <c r="AA221" s="91">
        <f>AA46*0.2</f>
        <v>0</v>
      </c>
      <c r="AB221" s="91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</row>
    <row r="222" spans="1:232" s="21" customFormat="1" ht="30.6" customHeight="1" thickBot="1" x14ac:dyDescent="0.25">
      <c r="A222" s="95" t="s">
        <v>441</v>
      </c>
      <c r="B222" s="173" t="s">
        <v>434</v>
      </c>
      <c r="C222" s="86"/>
      <c r="D222" s="87">
        <f t="shared" ref="D222:D235" si="75">SUM(Q222:AB222)</f>
        <v>0</v>
      </c>
      <c r="E222" s="151"/>
      <c r="F222" s="143"/>
      <c r="G222" s="143"/>
      <c r="H222" s="143"/>
      <c r="I222" s="143"/>
      <c r="J222" s="149"/>
      <c r="K222" s="144"/>
      <c r="L222" s="143"/>
      <c r="M222" s="143"/>
      <c r="N222" s="143"/>
      <c r="O222" s="143"/>
      <c r="P222" s="151"/>
      <c r="Q222" s="152"/>
      <c r="R222" s="145"/>
      <c r="S222" s="145"/>
      <c r="T222" s="145"/>
      <c r="U222" s="91">
        <f>U208</f>
        <v>0</v>
      </c>
      <c r="V222" s="91">
        <f>V202+V205+V224+V36*0.025</f>
        <v>0</v>
      </c>
      <c r="W222" s="91"/>
      <c r="X222" s="91">
        <f>X208</f>
        <v>0</v>
      </c>
      <c r="Y222" s="91"/>
      <c r="Z222" s="145"/>
      <c r="AA222" s="145"/>
      <c r="AB222" s="153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</row>
    <row r="223" spans="1:232" s="21" customFormat="1" ht="28.35" customHeight="1" thickBot="1" x14ac:dyDescent="0.25">
      <c r="A223" s="130" t="s">
        <v>385</v>
      </c>
      <c r="B223" s="173" t="s">
        <v>435</v>
      </c>
      <c r="C223" s="39"/>
      <c r="D223" s="138">
        <f t="shared" si="75"/>
        <v>7.7680000000000007</v>
      </c>
      <c r="E223" s="78"/>
      <c r="F223" s="79"/>
      <c r="G223" s="79"/>
      <c r="H223" s="79"/>
      <c r="I223" s="79"/>
      <c r="J223" s="82"/>
      <c r="K223" s="79"/>
      <c r="L223" s="78"/>
      <c r="M223" s="79"/>
      <c r="N223" s="82"/>
      <c r="O223" s="80"/>
      <c r="P223" s="81"/>
      <c r="Q223" s="38">
        <f>(Q201-Q211-Q221-Q222)*0.02</f>
        <v>0</v>
      </c>
      <c r="R223" s="39">
        <f t="shared" ref="R223:Z223" si="76">(R201-R211-R221-R222)*0.02</f>
        <v>0</v>
      </c>
      <c r="S223" s="39"/>
      <c r="T223" s="39">
        <f t="shared" si="76"/>
        <v>0</v>
      </c>
      <c r="U223" s="39">
        <f t="shared" si="76"/>
        <v>0</v>
      </c>
      <c r="V223" s="41"/>
      <c r="W223" s="39">
        <f t="shared" si="76"/>
        <v>0</v>
      </c>
      <c r="X223" s="38">
        <f>(X201-X211-X221-X222)*0.02</f>
        <v>0</v>
      </c>
      <c r="Y223" s="39">
        <f t="shared" si="76"/>
        <v>0</v>
      </c>
      <c r="Z223" s="41">
        <f t="shared" si="76"/>
        <v>7.7680000000000007</v>
      </c>
      <c r="AA223" s="40"/>
      <c r="AB223" s="140"/>
      <c r="AC223" s="189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</row>
    <row r="224" spans="1:232" s="21" customFormat="1" ht="34.700000000000003" customHeight="1" thickBot="1" x14ac:dyDescent="0.25">
      <c r="A224" s="95" t="s">
        <v>395</v>
      </c>
      <c r="B224" s="173" t="s">
        <v>436</v>
      </c>
      <c r="C224" s="86"/>
      <c r="D224" s="87">
        <f t="shared" si="75"/>
        <v>0</v>
      </c>
      <c r="E224" s="89"/>
      <c r="F224" s="142"/>
      <c r="G224" s="143"/>
      <c r="H224" s="89"/>
      <c r="I224" s="90"/>
      <c r="J224" s="90"/>
      <c r="K224" s="90"/>
      <c r="L224" s="90"/>
      <c r="M224" s="90"/>
      <c r="N224" s="90"/>
      <c r="O224" s="142"/>
      <c r="P224" s="143"/>
      <c r="Q224" s="91">
        <f>Q50*0.04+Q51*0.04+Q54*0.04+Q53*0.04</f>
        <v>0</v>
      </c>
      <c r="R224" s="91">
        <f>R50*0.05+R51*0.05+R54*0.05+R53*0.05</f>
        <v>0</v>
      </c>
      <c r="S224" s="91"/>
      <c r="T224" s="91">
        <f>T50*0.04+T51*0.04+T54*0.04</f>
        <v>0</v>
      </c>
      <c r="U224" s="91">
        <f>U50*0.05+U51*0.05+U54*0.05</f>
        <v>0</v>
      </c>
      <c r="V224" s="91">
        <f>V50*0.025+V51*0.025+V54*0.025</f>
        <v>0</v>
      </c>
      <c r="W224" s="91">
        <f>W50*0.05+W51*0.05+W54*0.05</f>
        <v>0</v>
      </c>
      <c r="X224" s="91">
        <f>X50*0.05+X51*0.05+X54*0.05</f>
        <v>0</v>
      </c>
      <c r="Y224" s="91">
        <f>Y50*0.04+Y51*0.04+Y54*0.04</f>
        <v>0</v>
      </c>
      <c r="Z224" s="91">
        <f>Z50*0.05+Z51*0.05+Z54*0.05</f>
        <v>0</v>
      </c>
      <c r="AA224" s="91">
        <f>AA50*0.04+AA51*0.04+AA54*0.04</f>
        <v>0</v>
      </c>
      <c r="AB224" s="147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</row>
    <row r="225" spans="1:232" s="360" customFormat="1" ht="16.5" customHeight="1" thickBot="1" x14ac:dyDescent="0.25">
      <c r="A225" s="139" t="s">
        <v>24</v>
      </c>
      <c r="B225" s="173" t="s">
        <v>392</v>
      </c>
      <c r="C225" s="86">
        <f>SUM(C226:C233)</f>
        <v>0</v>
      </c>
      <c r="D225" s="87">
        <f t="shared" ref="D225:AB225" si="77">SUM(D226:D233)</f>
        <v>0</v>
      </c>
      <c r="E225" s="89">
        <f t="shared" si="77"/>
        <v>0</v>
      </c>
      <c r="F225" s="90">
        <f t="shared" si="77"/>
        <v>0</v>
      </c>
      <c r="G225" s="90">
        <f t="shared" si="77"/>
        <v>0</v>
      </c>
      <c r="H225" s="90">
        <f t="shared" si="77"/>
        <v>0</v>
      </c>
      <c r="I225" s="90">
        <f t="shared" si="77"/>
        <v>0</v>
      </c>
      <c r="J225" s="90">
        <f t="shared" si="77"/>
        <v>0</v>
      </c>
      <c r="K225" s="90">
        <f t="shared" si="77"/>
        <v>0</v>
      </c>
      <c r="L225" s="90">
        <f t="shared" si="77"/>
        <v>0</v>
      </c>
      <c r="M225" s="90">
        <f t="shared" si="77"/>
        <v>0</v>
      </c>
      <c r="N225" s="90">
        <f t="shared" si="77"/>
        <v>0</v>
      </c>
      <c r="O225" s="90">
        <f t="shared" si="77"/>
        <v>0</v>
      </c>
      <c r="P225" s="90">
        <f t="shared" si="77"/>
        <v>0</v>
      </c>
      <c r="Q225" s="91">
        <f t="shared" si="77"/>
        <v>0</v>
      </c>
      <c r="R225" s="91">
        <f t="shared" si="77"/>
        <v>0</v>
      </c>
      <c r="S225" s="91">
        <f t="shared" si="77"/>
        <v>0</v>
      </c>
      <c r="T225" s="91">
        <f t="shared" si="77"/>
        <v>0</v>
      </c>
      <c r="U225" s="91">
        <f t="shared" si="77"/>
        <v>0</v>
      </c>
      <c r="V225" s="91">
        <f>SUM(V226:V233)</f>
        <v>0</v>
      </c>
      <c r="W225" s="91">
        <f t="shared" si="77"/>
        <v>0</v>
      </c>
      <c r="X225" s="91">
        <f>SUM(X226:X233)</f>
        <v>0</v>
      </c>
      <c r="Y225" s="91">
        <f t="shared" si="77"/>
        <v>0</v>
      </c>
      <c r="Z225" s="91">
        <f t="shared" si="77"/>
        <v>0</v>
      </c>
      <c r="AA225" s="91">
        <f t="shared" si="77"/>
        <v>0</v>
      </c>
      <c r="AB225" s="134">
        <f t="shared" si="77"/>
        <v>0</v>
      </c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  <c r="BM225" s="42"/>
      <c r="BN225" s="42"/>
      <c r="BO225" s="42"/>
      <c r="BP225" s="42"/>
      <c r="BQ225" s="42"/>
      <c r="BR225" s="42"/>
      <c r="BS225" s="42"/>
      <c r="BT225" s="42"/>
      <c r="BU225" s="42"/>
      <c r="BV225" s="42"/>
      <c r="BW225" s="42"/>
      <c r="BX225" s="42"/>
      <c r="BY225" s="42"/>
      <c r="BZ225" s="42"/>
      <c r="CA225" s="42"/>
      <c r="CB225" s="42"/>
      <c r="CC225" s="42"/>
      <c r="CD225" s="42"/>
      <c r="CE225" s="42"/>
      <c r="CF225" s="42"/>
      <c r="CG225" s="42"/>
      <c r="CH225" s="42"/>
      <c r="CI225" s="42"/>
      <c r="CJ225" s="42"/>
      <c r="CK225" s="42"/>
      <c r="CL225" s="42"/>
      <c r="CM225" s="42"/>
      <c r="CN225" s="42"/>
      <c r="CO225" s="42"/>
      <c r="CP225" s="42"/>
      <c r="CQ225" s="42"/>
      <c r="CR225" s="42"/>
      <c r="CS225" s="42"/>
      <c r="CT225" s="42"/>
      <c r="CU225" s="42"/>
      <c r="CV225" s="42"/>
      <c r="CW225" s="42"/>
      <c r="CX225" s="42"/>
      <c r="CY225" s="42"/>
      <c r="CZ225" s="42"/>
      <c r="DA225" s="42"/>
      <c r="DB225" s="42"/>
      <c r="DC225" s="42"/>
      <c r="DD225" s="42"/>
      <c r="DE225" s="42"/>
      <c r="DF225" s="42"/>
      <c r="DG225" s="42"/>
      <c r="DH225" s="42"/>
      <c r="DI225" s="42"/>
      <c r="DJ225" s="42"/>
      <c r="DK225" s="42"/>
      <c r="DL225" s="42"/>
      <c r="DM225" s="42"/>
      <c r="DN225" s="42"/>
      <c r="DO225" s="42"/>
      <c r="DP225" s="42"/>
      <c r="DQ225" s="42"/>
      <c r="DR225" s="42"/>
      <c r="DS225" s="42"/>
      <c r="DT225" s="42"/>
      <c r="DU225" s="42"/>
      <c r="DV225" s="42"/>
      <c r="DW225" s="42"/>
      <c r="DX225" s="42"/>
      <c r="DY225" s="42"/>
      <c r="DZ225" s="42"/>
      <c r="EA225" s="42"/>
      <c r="EB225" s="42"/>
      <c r="EC225" s="42"/>
      <c r="ED225" s="42"/>
      <c r="EE225" s="42"/>
      <c r="EF225" s="42"/>
      <c r="EG225" s="42"/>
      <c r="EH225" s="42"/>
      <c r="EI225" s="42"/>
      <c r="EJ225" s="42"/>
      <c r="EK225" s="42"/>
      <c r="EL225" s="42"/>
      <c r="EM225" s="42"/>
      <c r="EN225" s="42"/>
      <c r="EO225" s="42"/>
      <c r="EP225" s="42"/>
      <c r="EQ225" s="42"/>
      <c r="ER225" s="42"/>
      <c r="ES225" s="42"/>
      <c r="ET225" s="42"/>
      <c r="EU225" s="42"/>
      <c r="EV225" s="42"/>
      <c r="EW225" s="42"/>
      <c r="EX225" s="42"/>
      <c r="EY225" s="42"/>
      <c r="EZ225" s="42"/>
      <c r="FA225" s="42"/>
      <c r="FB225" s="42"/>
      <c r="FC225" s="42"/>
      <c r="FD225" s="42"/>
      <c r="FE225" s="42"/>
      <c r="FF225" s="42"/>
      <c r="FG225" s="42"/>
      <c r="FH225" s="42"/>
      <c r="FI225" s="42"/>
      <c r="FJ225" s="42"/>
      <c r="FK225" s="42"/>
      <c r="FL225" s="42"/>
      <c r="FM225" s="42"/>
      <c r="FN225" s="42"/>
      <c r="FO225" s="42"/>
      <c r="FP225" s="42"/>
      <c r="FQ225" s="42"/>
      <c r="FR225" s="42"/>
      <c r="FS225" s="42"/>
      <c r="FT225" s="42"/>
      <c r="FU225" s="42"/>
      <c r="FV225" s="42"/>
      <c r="FW225" s="42"/>
      <c r="FX225" s="42"/>
      <c r="FY225" s="42"/>
      <c r="FZ225" s="42"/>
      <c r="GA225" s="42"/>
      <c r="GB225" s="42"/>
      <c r="GC225" s="42"/>
      <c r="GD225" s="42"/>
      <c r="GE225" s="42"/>
      <c r="GF225" s="42"/>
      <c r="GG225" s="42"/>
      <c r="GH225" s="42"/>
      <c r="GI225" s="42"/>
      <c r="GJ225" s="42"/>
      <c r="GK225" s="42"/>
      <c r="GL225" s="42"/>
      <c r="GM225" s="42"/>
      <c r="GN225" s="42"/>
      <c r="GO225" s="42"/>
      <c r="GP225" s="42"/>
      <c r="GQ225" s="42"/>
      <c r="GR225" s="42"/>
      <c r="GS225" s="42"/>
      <c r="GT225" s="42"/>
      <c r="GU225" s="42"/>
      <c r="GV225" s="42"/>
      <c r="GW225" s="42"/>
      <c r="GX225" s="42"/>
      <c r="GY225" s="42"/>
      <c r="GZ225" s="42"/>
      <c r="HA225" s="42"/>
      <c r="HB225" s="42"/>
      <c r="HC225" s="42"/>
      <c r="HD225" s="42"/>
      <c r="HE225" s="42"/>
      <c r="HF225" s="42"/>
      <c r="HG225" s="42"/>
      <c r="HH225" s="42"/>
      <c r="HI225" s="42"/>
      <c r="HJ225" s="42"/>
      <c r="HK225" s="42"/>
      <c r="HL225" s="42"/>
      <c r="HM225" s="42"/>
      <c r="HN225" s="42"/>
      <c r="HO225" s="42"/>
      <c r="HP225" s="42"/>
      <c r="HQ225" s="42"/>
      <c r="HR225" s="42"/>
      <c r="HS225" s="42"/>
      <c r="HT225" s="42"/>
      <c r="HU225" s="42"/>
      <c r="HV225" s="42"/>
      <c r="HW225" s="42"/>
      <c r="HX225" s="42"/>
    </row>
    <row r="226" spans="1:232" ht="15" customHeight="1" x14ac:dyDescent="0.2">
      <c r="A226" s="262" t="s">
        <v>55</v>
      </c>
      <c r="B226" s="174" t="s">
        <v>213</v>
      </c>
      <c r="C226" s="83"/>
      <c r="D226" s="85">
        <f t="shared" si="75"/>
        <v>0</v>
      </c>
      <c r="E226" s="77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77"/>
      <c r="R226" s="83"/>
      <c r="S226" s="83"/>
      <c r="T226" s="83"/>
      <c r="U226" s="83"/>
      <c r="V226" s="83"/>
      <c r="W226" s="83"/>
      <c r="X226" s="83"/>
      <c r="Y226" s="83"/>
      <c r="Z226" s="83"/>
      <c r="AA226" s="83"/>
      <c r="AB226" s="186"/>
    </row>
    <row r="227" spans="1:232" ht="15" customHeight="1" x14ac:dyDescent="0.2">
      <c r="A227" s="255" t="s">
        <v>73</v>
      </c>
      <c r="B227" s="171" t="s">
        <v>214</v>
      </c>
      <c r="C227" s="71"/>
      <c r="D227" s="14">
        <f t="shared" si="75"/>
        <v>0</v>
      </c>
      <c r="E227" s="70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0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187"/>
    </row>
    <row r="228" spans="1:232" ht="15" customHeight="1" x14ac:dyDescent="0.2">
      <c r="A228" s="255" t="s">
        <v>14</v>
      </c>
      <c r="B228" s="171" t="s">
        <v>215</v>
      </c>
      <c r="C228" s="71"/>
      <c r="D228" s="14">
        <f t="shared" si="75"/>
        <v>0</v>
      </c>
      <c r="E228" s="70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0"/>
      <c r="R228" s="71"/>
      <c r="S228" s="71"/>
      <c r="T228" s="71"/>
      <c r="U228" s="71"/>
      <c r="V228" s="71"/>
      <c r="W228" s="71"/>
      <c r="X228" s="71"/>
      <c r="Y228" s="71"/>
      <c r="Z228" s="71"/>
      <c r="AA228" s="71"/>
      <c r="AB228" s="187"/>
    </row>
    <row r="229" spans="1:232" x14ac:dyDescent="0.2">
      <c r="A229" s="255" t="s">
        <v>388</v>
      </c>
      <c r="B229" s="171" t="s">
        <v>216</v>
      </c>
      <c r="C229" s="71"/>
      <c r="D229" s="14">
        <f t="shared" si="75"/>
        <v>0</v>
      </c>
      <c r="E229" s="70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0"/>
      <c r="R229" s="71"/>
      <c r="S229" s="71"/>
      <c r="T229" s="71"/>
      <c r="U229" s="71"/>
      <c r="V229" s="71"/>
      <c r="W229" s="71"/>
      <c r="X229" s="71"/>
      <c r="Y229" s="71"/>
      <c r="Z229" s="71"/>
      <c r="AA229" s="71"/>
      <c r="AB229" s="187"/>
    </row>
    <row r="230" spans="1:232" ht="15.6" customHeight="1" x14ac:dyDescent="0.2">
      <c r="A230" s="255" t="s">
        <v>298</v>
      </c>
      <c r="B230" s="171" t="s">
        <v>217</v>
      </c>
      <c r="C230" s="3"/>
      <c r="D230" s="14">
        <f t="shared" si="75"/>
        <v>0</v>
      </c>
      <c r="E230" s="54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313"/>
      <c r="R230" s="314"/>
      <c r="S230" s="314"/>
      <c r="T230" s="314"/>
      <c r="U230" s="314"/>
      <c r="V230" s="314"/>
      <c r="W230" s="314"/>
      <c r="X230" s="314"/>
      <c r="Y230" s="314"/>
      <c r="Z230" s="314"/>
      <c r="AA230" s="314"/>
      <c r="AB230" s="315"/>
    </row>
    <row r="231" spans="1:232" x14ac:dyDescent="0.2">
      <c r="A231" s="255" t="s">
        <v>299</v>
      </c>
      <c r="B231" s="171" t="s">
        <v>218</v>
      </c>
      <c r="C231" s="3"/>
      <c r="D231" s="14">
        <f t="shared" si="75"/>
        <v>0</v>
      </c>
      <c r="E231" s="54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313"/>
      <c r="R231" s="314"/>
      <c r="S231" s="314"/>
      <c r="T231" s="314"/>
      <c r="U231" s="314"/>
      <c r="V231" s="314"/>
      <c r="W231" s="314"/>
      <c r="X231" s="314"/>
      <c r="Y231" s="314"/>
      <c r="Z231" s="314"/>
      <c r="AA231" s="314"/>
      <c r="AB231" s="315"/>
    </row>
    <row r="232" spans="1:232" ht="15" customHeight="1" x14ac:dyDescent="0.2">
      <c r="A232" s="255" t="s">
        <v>305</v>
      </c>
      <c r="B232" s="171" t="s">
        <v>219</v>
      </c>
      <c r="C232" s="3"/>
      <c r="D232" s="14">
        <f t="shared" si="75"/>
        <v>0</v>
      </c>
      <c r="E232" s="54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313"/>
      <c r="R232" s="314"/>
      <c r="S232" s="314"/>
      <c r="T232" s="314"/>
      <c r="U232" s="314"/>
      <c r="V232" s="314"/>
      <c r="W232" s="314"/>
      <c r="X232" s="314"/>
      <c r="Y232" s="314"/>
      <c r="Z232" s="314"/>
      <c r="AA232" s="314"/>
      <c r="AB232" s="315"/>
    </row>
    <row r="233" spans="1:232" ht="15" customHeight="1" thickBot="1" x14ac:dyDescent="0.25">
      <c r="A233" s="256" t="s">
        <v>62</v>
      </c>
      <c r="B233" s="172" t="s">
        <v>220</v>
      </c>
      <c r="C233" s="15"/>
      <c r="D233" s="84">
        <f t="shared" si="75"/>
        <v>0</v>
      </c>
      <c r="E233" s="76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316"/>
      <c r="R233" s="317"/>
      <c r="S233" s="317"/>
      <c r="T233" s="317"/>
      <c r="U233" s="317"/>
      <c r="V233" s="317"/>
      <c r="W233" s="317"/>
      <c r="X233" s="317"/>
      <c r="Y233" s="317"/>
      <c r="Z233" s="317"/>
      <c r="AA233" s="317"/>
      <c r="AB233" s="318"/>
    </row>
    <row r="234" spans="1:232" s="304" customFormat="1" ht="26.25" thickBot="1" x14ac:dyDescent="0.25">
      <c r="A234" s="300" t="s">
        <v>13</v>
      </c>
      <c r="B234" s="175" t="s">
        <v>203</v>
      </c>
      <c r="C234" s="96"/>
      <c r="D234" s="87">
        <f t="shared" si="75"/>
        <v>0</v>
      </c>
      <c r="E234" s="97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9"/>
      <c r="R234" s="96"/>
      <c r="S234" s="96"/>
      <c r="T234" s="96"/>
      <c r="U234" s="96"/>
      <c r="V234" s="96"/>
      <c r="W234" s="96"/>
      <c r="X234" s="96"/>
      <c r="Y234" s="96"/>
      <c r="Z234" s="96"/>
      <c r="AA234" s="96"/>
      <c r="AB234" s="100"/>
      <c r="AC234" s="303"/>
      <c r="AD234" s="303"/>
      <c r="AE234" s="303"/>
      <c r="AF234" s="303"/>
      <c r="AG234" s="303"/>
      <c r="AH234" s="303"/>
      <c r="AI234" s="303"/>
      <c r="AJ234" s="303"/>
      <c r="AK234" s="303"/>
      <c r="AL234" s="303"/>
      <c r="AM234" s="303"/>
      <c r="AN234" s="303"/>
      <c r="AO234" s="303"/>
      <c r="AP234" s="303"/>
      <c r="AQ234" s="303"/>
      <c r="AR234" s="303"/>
      <c r="AS234" s="303"/>
      <c r="AT234" s="303"/>
      <c r="AU234" s="303"/>
      <c r="AV234" s="303"/>
      <c r="AW234" s="303"/>
      <c r="AX234" s="303"/>
      <c r="AY234" s="303"/>
      <c r="AZ234" s="303"/>
      <c r="BA234" s="303"/>
      <c r="BB234" s="303"/>
      <c r="BC234" s="303"/>
      <c r="BD234" s="303"/>
      <c r="BE234" s="303"/>
      <c r="BF234" s="303"/>
      <c r="BG234" s="303"/>
      <c r="BH234" s="303"/>
      <c r="BI234" s="303"/>
      <c r="BJ234" s="303"/>
      <c r="BK234" s="303"/>
      <c r="BL234" s="303"/>
      <c r="BM234" s="303"/>
      <c r="BN234" s="303"/>
      <c r="BO234" s="303"/>
      <c r="BP234" s="303"/>
      <c r="BQ234" s="303"/>
      <c r="BR234" s="303"/>
      <c r="BS234" s="303"/>
      <c r="BT234" s="303"/>
      <c r="BU234" s="303"/>
      <c r="BV234" s="303"/>
      <c r="BW234" s="303"/>
      <c r="BX234" s="303"/>
      <c r="BY234" s="303"/>
      <c r="BZ234" s="303"/>
      <c r="CA234" s="303"/>
      <c r="CB234" s="303"/>
      <c r="CC234" s="303"/>
      <c r="CD234" s="303"/>
      <c r="CE234" s="303"/>
      <c r="CF234" s="303"/>
      <c r="CG234" s="303"/>
      <c r="CH234" s="303"/>
      <c r="CI234" s="303"/>
      <c r="CJ234" s="303"/>
      <c r="CK234" s="303"/>
      <c r="CL234" s="303"/>
      <c r="CM234" s="303"/>
      <c r="CN234" s="303"/>
      <c r="CO234" s="303"/>
      <c r="CP234" s="303"/>
      <c r="CQ234" s="303"/>
      <c r="CR234" s="303"/>
      <c r="CS234" s="303"/>
      <c r="CT234" s="303"/>
      <c r="CU234" s="303"/>
      <c r="CV234" s="303"/>
      <c r="CW234" s="303"/>
      <c r="CX234" s="303"/>
      <c r="CY234" s="303"/>
      <c r="CZ234" s="303"/>
      <c r="DA234" s="303"/>
      <c r="DB234" s="303"/>
      <c r="DC234" s="303"/>
      <c r="DD234" s="303"/>
      <c r="DE234" s="303"/>
      <c r="DF234" s="303"/>
      <c r="DG234" s="303"/>
      <c r="DH234" s="303"/>
      <c r="DI234" s="303"/>
      <c r="DJ234" s="303"/>
      <c r="DK234" s="303"/>
      <c r="DL234" s="303"/>
      <c r="DM234" s="303"/>
      <c r="DN234" s="303"/>
      <c r="DO234" s="303"/>
      <c r="DP234" s="303"/>
      <c r="DQ234" s="303"/>
      <c r="DR234" s="303"/>
      <c r="DS234" s="303"/>
      <c r="DT234" s="303"/>
      <c r="DU234" s="303"/>
      <c r="DV234" s="303"/>
      <c r="DW234" s="303"/>
      <c r="DX234" s="303"/>
      <c r="DY234" s="303"/>
      <c r="DZ234" s="303"/>
      <c r="EA234" s="303"/>
      <c r="EB234" s="303"/>
      <c r="EC234" s="303"/>
      <c r="ED234" s="303"/>
      <c r="EE234" s="303"/>
      <c r="EF234" s="303"/>
      <c r="EG234" s="303"/>
      <c r="EH234" s="303"/>
      <c r="EI234" s="303"/>
      <c r="EJ234" s="303"/>
      <c r="EK234" s="303"/>
      <c r="EL234" s="303"/>
      <c r="EM234" s="303"/>
      <c r="EN234" s="303"/>
      <c r="EO234" s="303"/>
      <c r="EP234" s="303"/>
      <c r="EQ234" s="303"/>
      <c r="ER234" s="303"/>
      <c r="ES234" s="303"/>
      <c r="ET234" s="303"/>
      <c r="EU234" s="303"/>
      <c r="EV234" s="303"/>
      <c r="EW234" s="303"/>
      <c r="EX234" s="303"/>
      <c r="EY234" s="303"/>
      <c r="EZ234" s="303"/>
      <c r="FA234" s="303"/>
      <c r="FB234" s="303"/>
      <c r="FC234" s="303"/>
      <c r="FD234" s="303"/>
      <c r="FE234" s="303"/>
      <c r="FF234" s="303"/>
      <c r="FG234" s="303"/>
      <c r="FH234" s="303"/>
      <c r="FI234" s="303"/>
      <c r="FJ234" s="303"/>
      <c r="FK234" s="303"/>
      <c r="FL234" s="303"/>
      <c r="FM234" s="303"/>
      <c r="FN234" s="303"/>
      <c r="FO234" s="303"/>
      <c r="FP234" s="303"/>
      <c r="FQ234" s="303"/>
      <c r="FR234" s="303"/>
      <c r="FS234" s="303"/>
      <c r="FT234" s="303"/>
      <c r="FU234" s="303"/>
      <c r="FV234" s="303"/>
      <c r="FW234" s="303"/>
      <c r="FX234" s="303"/>
      <c r="FY234" s="303"/>
      <c r="FZ234" s="303"/>
      <c r="GA234" s="303"/>
      <c r="GB234" s="303"/>
      <c r="GC234" s="303"/>
      <c r="GD234" s="303"/>
      <c r="GE234" s="303"/>
      <c r="GF234" s="303"/>
      <c r="GG234" s="303"/>
      <c r="GH234" s="303"/>
      <c r="GI234" s="303"/>
      <c r="GJ234" s="303"/>
      <c r="GK234" s="303"/>
      <c r="GL234" s="303"/>
      <c r="GM234" s="303"/>
      <c r="GN234" s="303"/>
      <c r="GO234" s="303"/>
      <c r="GP234" s="303"/>
      <c r="GQ234" s="303"/>
      <c r="GR234" s="303"/>
      <c r="GS234" s="303"/>
      <c r="GT234" s="303"/>
      <c r="GU234" s="303"/>
      <c r="GV234" s="303"/>
      <c r="GW234" s="303"/>
      <c r="GX234" s="303"/>
      <c r="GY234" s="303"/>
      <c r="GZ234" s="303"/>
      <c r="HA234" s="303"/>
      <c r="HB234" s="303"/>
      <c r="HC234" s="303"/>
      <c r="HD234" s="303"/>
      <c r="HE234" s="303"/>
      <c r="HF234" s="303"/>
      <c r="HG234" s="303"/>
      <c r="HH234" s="303"/>
      <c r="HI234" s="303"/>
      <c r="HJ234" s="303"/>
      <c r="HK234" s="303"/>
      <c r="HL234" s="303"/>
      <c r="HM234" s="303"/>
      <c r="HN234" s="303"/>
      <c r="HO234" s="303"/>
      <c r="HP234" s="303"/>
      <c r="HQ234" s="303"/>
      <c r="HR234" s="303"/>
      <c r="HS234" s="303"/>
      <c r="HT234" s="303"/>
      <c r="HU234" s="303"/>
      <c r="HV234" s="303"/>
      <c r="HW234" s="303"/>
      <c r="HX234" s="303"/>
    </row>
    <row r="235" spans="1:232" s="304" customFormat="1" ht="26.25" thickBot="1" x14ac:dyDescent="0.25">
      <c r="A235" s="281" t="s">
        <v>105</v>
      </c>
      <c r="B235" s="179" t="s">
        <v>204</v>
      </c>
      <c r="C235" s="36"/>
      <c r="D235" s="138">
        <f t="shared" si="75"/>
        <v>0</v>
      </c>
      <c r="E235" s="132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133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282"/>
      <c r="AC235" s="303"/>
      <c r="AD235" s="303"/>
      <c r="AE235" s="303"/>
      <c r="AF235" s="303"/>
      <c r="AG235" s="303"/>
      <c r="AH235" s="303"/>
      <c r="AI235" s="303"/>
      <c r="AJ235" s="303"/>
      <c r="AK235" s="303"/>
      <c r="AL235" s="303"/>
      <c r="AM235" s="303"/>
      <c r="AN235" s="303"/>
      <c r="AO235" s="303"/>
      <c r="AP235" s="303"/>
      <c r="AQ235" s="303"/>
      <c r="AR235" s="303"/>
      <c r="AS235" s="303"/>
      <c r="AT235" s="303"/>
      <c r="AU235" s="303"/>
      <c r="AV235" s="303"/>
      <c r="AW235" s="303"/>
      <c r="AX235" s="303"/>
      <c r="AY235" s="303"/>
      <c r="AZ235" s="303"/>
      <c r="BA235" s="303"/>
      <c r="BB235" s="303"/>
      <c r="BC235" s="303"/>
      <c r="BD235" s="303"/>
      <c r="BE235" s="303"/>
      <c r="BF235" s="303"/>
      <c r="BG235" s="303"/>
      <c r="BH235" s="303"/>
      <c r="BI235" s="303"/>
      <c r="BJ235" s="303"/>
      <c r="BK235" s="303"/>
      <c r="BL235" s="303"/>
      <c r="BM235" s="303"/>
      <c r="BN235" s="303"/>
      <c r="BO235" s="303"/>
      <c r="BP235" s="303"/>
      <c r="BQ235" s="303"/>
      <c r="BR235" s="303"/>
      <c r="BS235" s="303"/>
      <c r="BT235" s="303"/>
      <c r="BU235" s="303"/>
      <c r="BV235" s="303"/>
      <c r="BW235" s="303"/>
      <c r="BX235" s="303"/>
      <c r="BY235" s="303"/>
      <c r="BZ235" s="303"/>
      <c r="CA235" s="303"/>
      <c r="CB235" s="303"/>
      <c r="CC235" s="303"/>
      <c r="CD235" s="303"/>
      <c r="CE235" s="303"/>
      <c r="CF235" s="303"/>
      <c r="CG235" s="303"/>
      <c r="CH235" s="303"/>
      <c r="CI235" s="303"/>
      <c r="CJ235" s="303"/>
      <c r="CK235" s="303"/>
      <c r="CL235" s="303"/>
      <c r="CM235" s="303"/>
      <c r="CN235" s="303"/>
      <c r="CO235" s="303"/>
      <c r="CP235" s="303"/>
      <c r="CQ235" s="303"/>
      <c r="CR235" s="303"/>
      <c r="CS235" s="303"/>
      <c r="CT235" s="303"/>
      <c r="CU235" s="303"/>
      <c r="CV235" s="303"/>
      <c r="CW235" s="303"/>
      <c r="CX235" s="303"/>
      <c r="CY235" s="303"/>
      <c r="CZ235" s="303"/>
      <c r="DA235" s="303"/>
      <c r="DB235" s="303"/>
      <c r="DC235" s="303"/>
      <c r="DD235" s="303"/>
      <c r="DE235" s="303"/>
      <c r="DF235" s="303"/>
      <c r="DG235" s="303"/>
      <c r="DH235" s="303"/>
      <c r="DI235" s="303"/>
      <c r="DJ235" s="303"/>
      <c r="DK235" s="303"/>
      <c r="DL235" s="303"/>
      <c r="DM235" s="303"/>
      <c r="DN235" s="303"/>
      <c r="DO235" s="303"/>
      <c r="DP235" s="303"/>
      <c r="DQ235" s="303"/>
      <c r="DR235" s="303"/>
      <c r="DS235" s="303"/>
      <c r="DT235" s="303"/>
      <c r="DU235" s="303"/>
      <c r="DV235" s="303"/>
      <c r="DW235" s="303"/>
      <c r="DX235" s="303"/>
      <c r="DY235" s="303"/>
      <c r="DZ235" s="303"/>
      <c r="EA235" s="303"/>
      <c r="EB235" s="303"/>
      <c r="EC235" s="303"/>
      <c r="ED235" s="303"/>
      <c r="EE235" s="303"/>
      <c r="EF235" s="303"/>
      <c r="EG235" s="303"/>
      <c r="EH235" s="303"/>
      <c r="EI235" s="303"/>
      <c r="EJ235" s="303"/>
      <c r="EK235" s="303"/>
      <c r="EL235" s="303"/>
      <c r="EM235" s="303"/>
      <c r="EN235" s="303"/>
      <c r="EO235" s="303"/>
      <c r="EP235" s="303"/>
      <c r="EQ235" s="303"/>
      <c r="ER235" s="303"/>
      <c r="ES235" s="303"/>
      <c r="ET235" s="303"/>
      <c r="EU235" s="303"/>
      <c r="EV235" s="303"/>
      <c r="EW235" s="303"/>
      <c r="EX235" s="303"/>
      <c r="EY235" s="303"/>
      <c r="EZ235" s="303"/>
      <c r="FA235" s="303"/>
      <c r="FB235" s="303"/>
      <c r="FC235" s="303"/>
      <c r="FD235" s="303"/>
      <c r="FE235" s="303"/>
      <c r="FF235" s="303"/>
      <c r="FG235" s="303"/>
      <c r="FH235" s="303"/>
      <c r="FI235" s="303"/>
      <c r="FJ235" s="303"/>
      <c r="FK235" s="303"/>
      <c r="FL235" s="303"/>
      <c r="FM235" s="303"/>
      <c r="FN235" s="303"/>
      <c r="FO235" s="303"/>
      <c r="FP235" s="303"/>
      <c r="FQ235" s="303"/>
      <c r="FR235" s="303"/>
      <c r="FS235" s="303"/>
      <c r="FT235" s="303"/>
      <c r="FU235" s="303"/>
      <c r="FV235" s="303"/>
      <c r="FW235" s="303"/>
      <c r="FX235" s="303"/>
      <c r="FY235" s="303"/>
      <c r="FZ235" s="303"/>
      <c r="GA235" s="303"/>
      <c r="GB235" s="303"/>
      <c r="GC235" s="303"/>
      <c r="GD235" s="303"/>
      <c r="GE235" s="303"/>
      <c r="GF235" s="303"/>
      <c r="GG235" s="303"/>
      <c r="GH235" s="303"/>
      <c r="GI235" s="303"/>
      <c r="GJ235" s="303"/>
      <c r="GK235" s="303"/>
      <c r="GL235" s="303"/>
      <c r="GM235" s="303"/>
      <c r="GN235" s="303"/>
      <c r="GO235" s="303"/>
      <c r="GP235" s="303"/>
      <c r="GQ235" s="303"/>
      <c r="GR235" s="303"/>
      <c r="GS235" s="303"/>
      <c r="GT235" s="303"/>
      <c r="GU235" s="303"/>
      <c r="GV235" s="303"/>
      <c r="GW235" s="303"/>
      <c r="GX235" s="303"/>
      <c r="GY235" s="303"/>
      <c r="GZ235" s="303"/>
      <c r="HA235" s="303"/>
      <c r="HB235" s="303"/>
      <c r="HC235" s="303"/>
      <c r="HD235" s="303"/>
      <c r="HE235" s="303"/>
      <c r="HF235" s="303"/>
      <c r="HG235" s="303"/>
      <c r="HH235" s="303"/>
      <c r="HI235" s="303"/>
      <c r="HJ235" s="303"/>
      <c r="HK235" s="303"/>
      <c r="HL235" s="303"/>
      <c r="HM235" s="303"/>
      <c r="HN235" s="303"/>
      <c r="HO235" s="303"/>
      <c r="HP235" s="303"/>
      <c r="HQ235" s="303"/>
      <c r="HR235" s="303"/>
      <c r="HS235" s="303"/>
      <c r="HT235" s="303"/>
      <c r="HU235" s="303"/>
      <c r="HV235" s="303"/>
      <c r="HW235" s="303"/>
      <c r="HX235" s="303"/>
    </row>
    <row r="236" spans="1:232" ht="21" customHeight="1" thickBot="1" x14ac:dyDescent="0.25">
      <c r="A236" s="319" t="s">
        <v>9</v>
      </c>
      <c r="B236" s="320"/>
      <c r="C236" s="321">
        <v>5174</v>
      </c>
      <c r="D236" s="87">
        <f>SUM(Q236:AB236)</f>
        <v>7676.7999999999993</v>
      </c>
      <c r="E236" s="321"/>
      <c r="F236" s="321"/>
      <c r="G236" s="321"/>
      <c r="H236" s="321"/>
      <c r="I236" s="321"/>
      <c r="J236" s="321"/>
      <c r="K236" s="321"/>
      <c r="L236" s="321"/>
      <c r="M236" s="321"/>
      <c r="N236" s="321"/>
      <c r="O236" s="321"/>
      <c r="P236" s="321"/>
      <c r="Q236" s="321">
        <f>Q102+Q105+Q106+Q107+Q115+Q126+Q132+Q139+Q144+Q149+Q153+Q160+Q163+Q170+Q176+Q180+Q201+Q225+Q234+Q235</f>
        <v>0</v>
      </c>
      <c r="R236" s="321">
        <f t="shared" ref="R236:AB236" si="78">R102+R105+R106+R107+R115+R126+R132+R139+R144+R149+R153+R160+R163+R170+R176+R180+R201+R225+R234+R235</f>
        <v>0</v>
      </c>
      <c r="S236" s="321">
        <f t="shared" si="78"/>
        <v>0</v>
      </c>
      <c r="T236" s="321">
        <f t="shared" si="78"/>
        <v>0</v>
      </c>
      <c r="U236" s="321">
        <f t="shared" si="78"/>
        <v>0</v>
      </c>
      <c r="V236" s="321">
        <f>V102+V105+V106+V107+V115+V126+V132+V139+V144+V149+V153+V160+V163+V170+V176+V180+V201+V225+V234+V235</f>
        <v>0</v>
      </c>
      <c r="W236" s="321">
        <f t="shared" si="78"/>
        <v>0</v>
      </c>
      <c r="X236" s="321">
        <f>X102+X105+X106+X107+X115+X126+X132+X139+X144+X149+X153+X160+X163+X170+X176+X180+X201+X225+X234+X235</f>
        <v>0</v>
      </c>
      <c r="Y236" s="321">
        <f t="shared" si="78"/>
        <v>0</v>
      </c>
      <c r="Z236" s="321">
        <f t="shared" si="78"/>
        <v>7676.7999999999993</v>
      </c>
      <c r="AA236" s="321">
        <f t="shared" si="78"/>
        <v>0</v>
      </c>
      <c r="AB236" s="322">
        <f t="shared" si="78"/>
        <v>0</v>
      </c>
      <c r="AC236" s="323"/>
      <c r="AD236" s="272"/>
    </row>
    <row r="237" spans="1:232" s="329" customFormat="1" ht="21" customHeight="1" thickBot="1" x14ac:dyDescent="0.25">
      <c r="A237" s="324" t="s">
        <v>76</v>
      </c>
      <c r="B237" s="325"/>
      <c r="C237" s="326">
        <f>C98-C236</f>
        <v>54.399999999999636</v>
      </c>
      <c r="D237" s="87">
        <f>D98-D236</f>
        <v>94.800000000001091</v>
      </c>
      <c r="E237" s="326"/>
      <c r="F237" s="326"/>
      <c r="G237" s="326"/>
      <c r="H237" s="326"/>
      <c r="I237" s="326"/>
      <c r="J237" s="326"/>
      <c r="K237" s="326"/>
      <c r="L237" s="326"/>
      <c r="M237" s="326"/>
      <c r="N237" s="326"/>
      <c r="O237" s="326"/>
      <c r="P237" s="326"/>
      <c r="Q237" s="326">
        <f t="shared" ref="Q237:W237" si="79">Q98-Q236</f>
        <v>0</v>
      </c>
      <c r="R237" s="326">
        <f t="shared" si="79"/>
        <v>0</v>
      </c>
      <c r="S237" s="326">
        <f t="shared" si="79"/>
        <v>0</v>
      </c>
      <c r="T237" s="326">
        <f t="shared" si="79"/>
        <v>0</v>
      </c>
      <c r="U237" s="326">
        <f t="shared" si="79"/>
        <v>0</v>
      </c>
      <c r="V237" s="326">
        <f t="shared" si="79"/>
        <v>0</v>
      </c>
      <c r="W237" s="326">
        <f t="shared" si="79"/>
        <v>0</v>
      </c>
      <c r="X237" s="326">
        <f>X99-X236</f>
        <v>388.40000000000003</v>
      </c>
      <c r="Y237" s="326">
        <f>Y98-Y236</f>
        <v>0</v>
      </c>
      <c r="Z237" s="326">
        <f>Z98-Z236</f>
        <v>94.800000000001091</v>
      </c>
      <c r="AA237" s="326">
        <f>AA98-AA236</f>
        <v>0</v>
      </c>
      <c r="AB237" s="327">
        <f>AB98-AB236</f>
        <v>0</v>
      </c>
      <c r="AC237" s="323"/>
      <c r="AD237" s="328"/>
    </row>
    <row r="238" spans="1:232" s="330" customFormat="1" ht="26.25" customHeight="1" thickBot="1" x14ac:dyDescent="0.25">
      <c r="A238" s="319" t="s">
        <v>70</v>
      </c>
      <c r="B238" s="320"/>
      <c r="C238" s="192">
        <f>C237/C236</f>
        <v>1.0514109006571248E-2</v>
      </c>
      <c r="D238" s="190">
        <f>D237/D236</f>
        <v>1.2348895373072257E-2</v>
      </c>
      <c r="E238" s="89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191" t="e">
        <f t="shared" ref="Q238:AB238" si="80">Q237/Q236</f>
        <v>#DIV/0!</v>
      </c>
      <c r="R238" s="192" t="e">
        <f t="shared" si="80"/>
        <v>#DIV/0!</v>
      </c>
      <c r="S238" s="192" t="e">
        <f t="shared" si="80"/>
        <v>#DIV/0!</v>
      </c>
      <c r="T238" s="192" t="e">
        <f t="shared" si="80"/>
        <v>#DIV/0!</v>
      </c>
      <c r="U238" s="192" t="e">
        <f t="shared" si="80"/>
        <v>#DIV/0!</v>
      </c>
      <c r="V238" s="192" t="e">
        <f>V237/V236</f>
        <v>#DIV/0!</v>
      </c>
      <c r="W238" s="192" t="e">
        <f>W237/W236</f>
        <v>#DIV/0!</v>
      </c>
      <c r="X238" s="192" t="e">
        <f>X237/X236</f>
        <v>#DIV/0!</v>
      </c>
      <c r="Y238" s="192" t="e">
        <f t="shared" si="80"/>
        <v>#DIV/0!</v>
      </c>
      <c r="Z238" s="192">
        <f t="shared" si="80"/>
        <v>1.2348895373072257E-2</v>
      </c>
      <c r="AA238" s="192" t="e">
        <f t="shared" si="80"/>
        <v>#DIV/0!</v>
      </c>
      <c r="AB238" s="193" t="e">
        <f t="shared" si="80"/>
        <v>#DIV/0!</v>
      </c>
    </row>
    <row r="239" spans="1:232" s="330" customFormat="1" ht="29.45" customHeight="1" thickBot="1" x14ac:dyDescent="0.25">
      <c r="A239" s="331" t="s">
        <v>394</v>
      </c>
      <c r="B239" s="332"/>
      <c r="C239" s="155">
        <f>(C126+C132)/C98</f>
        <v>4.3225460944074673E-2</v>
      </c>
      <c r="D239" s="87">
        <f>(D126+D132)/D98</f>
        <v>3.7958721498790468E-2</v>
      </c>
      <c r="E239" s="123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58" t="e">
        <f t="shared" ref="Q239:W239" si="81">(Q126+Q132)/Q98</f>
        <v>#DIV/0!</v>
      </c>
      <c r="R239" s="155" t="e">
        <f t="shared" si="81"/>
        <v>#DIV/0!</v>
      </c>
      <c r="S239" s="155" t="e">
        <f t="shared" si="81"/>
        <v>#DIV/0!</v>
      </c>
      <c r="T239" s="155" t="e">
        <f t="shared" si="81"/>
        <v>#DIV/0!</v>
      </c>
      <c r="U239" s="155" t="e">
        <f t="shared" si="81"/>
        <v>#DIV/0!</v>
      </c>
      <c r="V239" s="155" t="e">
        <f t="shared" si="81"/>
        <v>#DIV/0!</v>
      </c>
      <c r="W239" s="155" t="e">
        <f t="shared" si="81"/>
        <v>#DIV/0!</v>
      </c>
      <c r="X239" s="155">
        <f>(X126+X132)/X99</f>
        <v>0</v>
      </c>
      <c r="Y239" s="155" t="e">
        <f>(Y126+Y132)/Y98</f>
        <v>#DIV/0!</v>
      </c>
      <c r="Z239" s="155">
        <f>(Z126+Z132)/Z98</f>
        <v>3.7958721498790468E-2</v>
      </c>
      <c r="AA239" s="155" t="e">
        <f>(AA126+AA132)/AA98</f>
        <v>#DIV/0!</v>
      </c>
      <c r="AB239" s="159" t="e">
        <f>(AB126+AB132)/AB98</f>
        <v>#DIV/0!</v>
      </c>
    </row>
    <row r="240" spans="1:232" s="330" customFormat="1" ht="21.75" customHeight="1" thickBot="1" x14ac:dyDescent="0.25">
      <c r="A240" s="331" t="s">
        <v>44</v>
      </c>
      <c r="B240" s="332"/>
      <c r="C240" s="155">
        <f>(C102+C105)/(C29-C48)</f>
        <v>0.5</v>
      </c>
      <c r="D240" s="156">
        <f t="shared" ref="D240:AB240" si="82">(D102+D105)/(D29-D48)</f>
        <v>0.5</v>
      </c>
      <c r="E240" s="123" t="e">
        <f t="shared" si="82"/>
        <v>#DIV/0!</v>
      </c>
      <c r="F240" s="124" t="e">
        <f t="shared" si="82"/>
        <v>#DIV/0!</v>
      </c>
      <c r="G240" s="124" t="e">
        <f t="shared" si="82"/>
        <v>#DIV/0!</v>
      </c>
      <c r="H240" s="124" t="e">
        <f t="shared" si="82"/>
        <v>#DIV/0!</v>
      </c>
      <c r="I240" s="124" t="e">
        <f t="shared" si="82"/>
        <v>#DIV/0!</v>
      </c>
      <c r="J240" s="124" t="e">
        <f t="shared" si="82"/>
        <v>#DIV/0!</v>
      </c>
      <c r="K240" s="124" t="e">
        <f t="shared" si="82"/>
        <v>#DIV/0!</v>
      </c>
      <c r="L240" s="124" t="e">
        <f t="shared" si="82"/>
        <v>#DIV/0!</v>
      </c>
      <c r="M240" s="124" t="e">
        <f t="shared" si="82"/>
        <v>#DIV/0!</v>
      </c>
      <c r="N240" s="124" t="e">
        <f t="shared" si="82"/>
        <v>#DIV/0!</v>
      </c>
      <c r="O240" s="124" t="e">
        <f t="shared" si="82"/>
        <v>#DIV/0!</v>
      </c>
      <c r="P240" s="157" t="e">
        <f t="shared" si="82"/>
        <v>#DIV/0!</v>
      </c>
      <c r="Q240" s="158" t="e">
        <f t="shared" si="82"/>
        <v>#DIV/0!</v>
      </c>
      <c r="R240" s="155" t="e">
        <f t="shared" si="82"/>
        <v>#DIV/0!</v>
      </c>
      <c r="S240" s="155" t="e">
        <f t="shared" si="82"/>
        <v>#DIV/0!</v>
      </c>
      <c r="T240" s="155" t="e">
        <f t="shared" si="82"/>
        <v>#DIV/0!</v>
      </c>
      <c r="U240" s="155" t="e">
        <f t="shared" si="82"/>
        <v>#DIV/0!</v>
      </c>
      <c r="V240" s="155" t="e">
        <f t="shared" si="82"/>
        <v>#DIV/0!</v>
      </c>
      <c r="W240" s="155" t="e">
        <f t="shared" si="82"/>
        <v>#DIV/0!</v>
      </c>
      <c r="X240" s="155">
        <f>(X102+X105)/(X29+D79+D82+D89+D96+D97-X48)</f>
        <v>0</v>
      </c>
      <c r="Y240" s="155" t="e">
        <f t="shared" si="82"/>
        <v>#DIV/0!</v>
      </c>
      <c r="Z240" s="155">
        <f t="shared" si="82"/>
        <v>0.5</v>
      </c>
      <c r="AA240" s="155" t="e">
        <f t="shared" si="82"/>
        <v>#DIV/0!</v>
      </c>
      <c r="AB240" s="159" t="e">
        <f t="shared" si="82"/>
        <v>#DIV/0!</v>
      </c>
    </row>
    <row r="241" spans="1:232" ht="32.450000000000003" customHeight="1" x14ac:dyDescent="0.2">
      <c r="A241" s="333" t="s">
        <v>448</v>
      </c>
      <c r="B241" s="334" t="s">
        <v>447</v>
      </c>
      <c r="C241" s="335"/>
      <c r="D241" s="336"/>
      <c r="E241" s="337"/>
      <c r="F241" s="337"/>
      <c r="G241" s="337"/>
      <c r="H241" s="337"/>
      <c r="I241" s="337"/>
      <c r="J241" s="337"/>
      <c r="K241" s="337"/>
      <c r="L241" s="337"/>
      <c r="M241" s="337"/>
      <c r="N241" s="337"/>
      <c r="O241" s="337"/>
      <c r="Q241" s="338"/>
      <c r="R241" s="338"/>
      <c r="S241" s="338"/>
      <c r="T241" s="338"/>
      <c r="U241" s="338"/>
      <c r="V241" s="338"/>
      <c r="W241" s="338"/>
      <c r="X241" s="338"/>
      <c r="Y241" s="338"/>
      <c r="Z241" s="338"/>
      <c r="AA241" s="338"/>
    </row>
    <row r="242" spans="1:232" hidden="1" x14ac:dyDescent="0.2"/>
    <row r="243" spans="1:232" hidden="1" x14ac:dyDescent="0.2"/>
    <row r="244" spans="1:232" ht="18" hidden="1" customHeight="1" x14ac:dyDescent="0.2">
      <c r="A244" s="339" t="s">
        <v>114</v>
      </c>
      <c r="B244" s="454"/>
      <c r="C244" s="454"/>
      <c r="D244" s="454"/>
      <c r="E244" s="371"/>
      <c r="Q244" s="441" t="s">
        <v>115</v>
      </c>
      <c r="R244" s="441"/>
    </row>
    <row r="245" spans="1:232" hidden="1" x14ac:dyDescent="0.2">
      <c r="A245" s="340"/>
      <c r="B245" s="341"/>
      <c r="C245" s="342"/>
      <c r="D245" s="342"/>
    </row>
    <row r="246" spans="1:232" s="344" customFormat="1" ht="56.25" hidden="1" x14ac:dyDescent="0.3">
      <c r="A246" s="343" t="s">
        <v>123</v>
      </c>
      <c r="B246" s="449"/>
      <c r="C246" s="449"/>
      <c r="D246" s="449"/>
      <c r="E246" s="363"/>
      <c r="F246" s="363"/>
      <c r="G246" s="363"/>
      <c r="H246" s="363"/>
      <c r="I246" s="363"/>
      <c r="J246" s="363"/>
      <c r="K246" s="363"/>
      <c r="L246" s="363"/>
      <c r="M246" s="363"/>
      <c r="N246" s="363"/>
      <c r="O246" s="363"/>
      <c r="P246" s="363"/>
      <c r="Q246" s="452" t="s">
        <v>116</v>
      </c>
      <c r="R246" s="452"/>
      <c r="S246" s="274"/>
      <c r="T246" s="274"/>
      <c r="U246" s="274"/>
      <c r="V246" s="274"/>
      <c r="W246" s="274"/>
      <c r="X246" s="274"/>
      <c r="Y246" s="274"/>
      <c r="Z246" s="274"/>
      <c r="AA246" s="274"/>
      <c r="AB246" s="274"/>
      <c r="AC246" s="199"/>
      <c r="AD246" s="199"/>
      <c r="AE246" s="199"/>
      <c r="AF246" s="199"/>
      <c r="AG246" s="199"/>
      <c r="AH246" s="199"/>
      <c r="AI246" s="199"/>
      <c r="AJ246" s="199"/>
      <c r="AK246" s="199"/>
      <c r="AL246" s="199"/>
      <c r="AM246" s="199"/>
      <c r="AN246" s="199"/>
      <c r="AO246" s="199"/>
      <c r="AP246" s="199"/>
      <c r="AQ246" s="199"/>
      <c r="AR246" s="199"/>
      <c r="AS246" s="199"/>
      <c r="AT246" s="199"/>
      <c r="AU246" s="199"/>
      <c r="AV246" s="199"/>
      <c r="AW246" s="199"/>
      <c r="AX246" s="199"/>
      <c r="AY246" s="199"/>
      <c r="AZ246" s="199"/>
      <c r="BA246" s="199"/>
      <c r="BB246" s="199"/>
      <c r="BC246" s="199"/>
      <c r="BD246" s="199"/>
      <c r="BE246" s="199"/>
      <c r="BF246" s="199"/>
      <c r="BG246" s="199"/>
      <c r="BH246" s="199"/>
      <c r="BI246" s="199"/>
      <c r="BJ246" s="199"/>
      <c r="BK246" s="199"/>
      <c r="BL246" s="199"/>
      <c r="BM246" s="199"/>
      <c r="BN246" s="199"/>
      <c r="BO246" s="199"/>
      <c r="BP246" s="199"/>
      <c r="BQ246" s="199"/>
      <c r="BR246" s="199"/>
      <c r="BS246" s="199"/>
      <c r="BT246" s="199"/>
      <c r="BU246" s="199"/>
      <c r="BV246" s="199"/>
      <c r="BW246" s="199"/>
      <c r="BX246" s="199"/>
      <c r="BY246" s="199"/>
      <c r="BZ246" s="199"/>
      <c r="CA246" s="199"/>
      <c r="CB246" s="199"/>
      <c r="CC246" s="199"/>
      <c r="CD246" s="199"/>
      <c r="CE246" s="199"/>
      <c r="CF246" s="199"/>
      <c r="CG246" s="199"/>
      <c r="CH246" s="199"/>
      <c r="CI246" s="199"/>
      <c r="CJ246" s="199"/>
      <c r="CK246" s="199"/>
      <c r="CL246" s="199"/>
      <c r="CM246" s="199"/>
      <c r="CN246" s="199"/>
      <c r="CO246" s="199"/>
      <c r="CP246" s="199"/>
      <c r="CQ246" s="199"/>
      <c r="CR246" s="199"/>
      <c r="CS246" s="199"/>
      <c r="CT246" s="199"/>
      <c r="CU246" s="199"/>
      <c r="CV246" s="199"/>
      <c r="CW246" s="199"/>
      <c r="CX246" s="199"/>
      <c r="CY246" s="199"/>
      <c r="CZ246" s="199"/>
      <c r="DA246" s="199"/>
      <c r="DB246" s="199"/>
      <c r="DC246" s="199"/>
      <c r="DD246" s="199"/>
      <c r="DE246" s="199"/>
      <c r="DF246" s="199"/>
      <c r="DG246" s="199"/>
      <c r="DH246" s="199"/>
      <c r="DI246" s="199"/>
      <c r="DJ246" s="199"/>
      <c r="DK246" s="199"/>
      <c r="DL246" s="199"/>
      <c r="DM246" s="199"/>
      <c r="DN246" s="199"/>
      <c r="DO246" s="199"/>
      <c r="DP246" s="199"/>
      <c r="DQ246" s="199"/>
      <c r="DR246" s="199"/>
      <c r="DS246" s="199"/>
      <c r="DT246" s="199"/>
      <c r="DU246" s="199"/>
      <c r="DV246" s="199"/>
      <c r="DW246" s="199"/>
      <c r="DX246" s="199"/>
      <c r="DY246" s="199"/>
      <c r="DZ246" s="199"/>
      <c r="EA246" s="199"/>
      <c r="EB246" s="199"/>
      <c r="EC246" s="199"/>
      <c r="ED246" s="199"/>
      <c r="EE246" s="199"/>
      <c r="EF246" s="199"/>
      <c r="EG246" s="199"/>
      <c r="EH246" s="199"/>
      <c r="EI246" s="199"/>
      <c r="EJ246" s="199"/>
      <c r="EK246" s="199"/>
      <c r="EL246" s="199"/>
      <c r="EM246" s="199"/>
      <c r="EN246" s="199"/>
      <c r="EO246" s="199"/>
      <c r="EP246" s="199"/>
      <c r="EQ246" s="199"/>
      <c r="ER246" s="199"/>
      <c r="ES246" s="199"/>
      <c r="ET246" s="199"/>
      <c r="EU246" s="199"/>
      <c r="EV246" s="199"/>
      <c r="EW246" s="199"/>
      <c r="EX246" s="199"/>
      <c r="EY246" s="199"/>
      <c r="EZ246" s="199"/>
      <c r="FA246" s="199"/>
      <c r="FB246" s="199"/>
      <c r="FC246" s="199"/>
      <c r="FD246" s="199"/>
      <c r="FE246" s="199"/>
      <c r="FF246" s="199"/>
      <c r="FG246" s="199"/>
      <c r="FH246" s="199"/>
      <c r="FI246" s="199"/>
      <c r="FJ246" s="199"/>
      <c r="FK246" s="199"/>
      <c r="FL246" s="199"/>
      <c r="FM246" s="199"/>
      <c r="FN246" s="199"/>
      <c r="FO246" s="199"/>
      <c r="FP246" s="199"/>
      <c r="FQ246" s="199"/>
      <c r="FR246" s="199"/>
      <c r="FS246" s="199"/>
      <c r="FT246" s="199"/>
      <c r="FU246" s="199"/>
      <c r="FV246" s="199"/>
      <c r="FW246" s="199"/>
      <c r="FX246" s="199"/>
      <c r="FY246" s="199"/>
      <c r="FZ246" s="199"/>
      <c r="GA246" s="199"/>
      <c r="GB246" s="199"/>
      <c r="GC246" s="199"/>
      <c r="GD246" s="199"/>
      <c r="GE246" s="199"/>
      <c r="GF246" s="199"/>
      <c r="GG246" s="199"/>
      <c r="GH246" s="199"/>
      <c r="GI246" s="199"/>
      <c r="GJ246" s="199"/>
      <c r="GK246" s="199"/>
      <c r="GL246" s="199"/>
      <c r="GM246" s="199"/>
      <c r="GN246" s="199"/>
      <c r="GO246" s="199"/>
      <c r="GP246" s="199"/>
      <c r="GQ246" s="199"/>
      <c r="GR246" s="199"/>
      <c r="GS246" s="199"/>
      <c r="GT246" s="199"/>
      <c r="GU246" s="199"/>
      <c r="GV246" s="199"/>
      <c r="GW246" s="199"/>
      <c r="GX246" s="199"/>
      <c r="GY246" s="199"/>
      <c r="GZ246" s="199"/>
      <c r="HA246" s="199"/>
      <c r="HB246" s="199"/>
      <c r="HC246" s="199"/>
      <c r="HD246" s="199"/>
      <c r="HE246" s="199"/>
      <c r="HF246" s="199"/>
      <c r="HG246" s="199"/>
      <c r="HH246" s="199"/>
      <c r="HI246" s="199"/>
      <c r="HJ246" s="199"/>
      <c r="HK246" s="199"/>
      <c r="HL246" s="199"/>
      <c r="HM246" s="199"/>
      <c r="HN246" s="199"/>
      <c r="HO246" s="199"/>
      <c r="HP246" s="199"/>
      <c r="HQ246" s="199"/>
      <c r="HR246" s="199"/>
      <c r="HS246" s="199"/>
      <c r="HT246" s="199"/>
      <c r="HU246" s="199"/>
      <c r="HV246" s="199"/>
      <c r="HW246" s="199"/>
      <c r="HX246" s="199"/>
    </row>
    <row r="247" spans="1:232" hidden="1" x14ac:dyDescent="0.2">
      <c r="B247" s="341"/>
      <c r="C247" s="342"/>
      <c r="D247" s="342"/>
    </row>
    <row r="248" spans="1:232" hidden="1" x14ac:dyDescent="0.2"/>
    <row r="249" spans="1:232" hidden="1" x14ac:dyDescent="0.2"/>
    <row r="250" spans="1:232" hidden="1" x14ac:dyDescent="0.2"/>
    <row r="251" spans="1:232" hidden="1" x14ac:dyDescent="0.2">
      <c r="A251" s="274" t="s">
        <v>117</v>
      </c>
    </row>
    <row r="252" spans="1:232" hidden="1" x14ac:dyDescent="0.2"/>
    <row r="253" spans="1:232" x14ac:dyDescent="0.2">
      <c r="B253" s="440" t="s">
        <v>7</v>
      </c>
      <c r="C253" s="440"/>
    </row>
    <row r="255" spans="1:232" x14ac:dyDescent="0.2">
      <c r="A255" s="345"/>
    </row>
  </sheetData>
  <mergeCells count="24">
    <mergeCell ref="A18:A20"/>
    <mergeCell ref="Q246:R246"/>
    <mergeCell ref="X8:AB8"/>
    <mergeCell ref="B244:D244"/>
    <mergeCell ref="G7:K7"/>
    <mergeCell ref="G8:K8"/>
    <mergeCell ref="B14:Z14"/>
    <mergeCell ref="A12:AB12"/>
    <mergeCell ref="A13:AB13"/>
    <mergeCell ref="T19:U19"/>
    <mergeCell ref="Y19:Z19"/>
    <mergeCell ref="A11:AB11"/>
    <mergeCell ref="Y9:AA9"/>
    <mergeCell ref="Y3:AB3"/>
    <mergeCell ref="Z5:AB5"/>
    <mergeCell ref="W7:AB7"/>
    <mergeCell ref="B253:C253"/>
    <mergeCell ref="Q244:R244"/>
    <mergeCell ref="C18:C19"/>
    <mergeCell ref="AB19:AB20"/>
    <mergeCell ref="AA19:AA20"/>
    <mergeCell ref="Y4:AB4"/>
    <mergeCell ref="Q19:R19"/>
    <mergeCell ref="B246:D246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65" fitToHeight="0" orientation="landscape" r:id="rId1"/>
  <headerFooter alignWithMargins="0"/>
  <rowBreaks count="1" manualBreakCount="1">
    <brk id="88" max="2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57"/>
  <sheetViews>
    <sheetView showZeros="0" workbookViewId="0">
      <selection activeCell="C3" sqref="C3:D12"/>
    </sheetView>
  </sheetViews>
  <sheetFormatPr defaultColWidth="9.140625" defaultRowHeight="15" x14ac:dyDescent="0.25"/>
  <cols>
    <col min="1" max="1" width="9.140625" style="2" customWidth="1"/>
    <col min="2" max="2" width="0" style="2" hidden="1" customWidth="1"/>
    <col min="3" max="3" width="12" style="2" customWidth="1"/>
    <col min="4" max="4" width="141" style="2" customWidth="1"/>
    <col min="5" max="239" width="9.140625" style="2" customWidth="1"/>
    <col min="240" max="256" width="9.140625" customWidth="1"/>
  </cols>
  <sheetData>
    <row r="1" spans="2:4" x14ac:dyDescent="0.25">
      <c r="B1" s="7" t="s">
        <v>63</v>
      </c>
    </row>
    <row r="2" spans="2:4" ht="14.45" customHeight="1" x14ac:dyDescent="0.25">
      <c r="B2" s="7" t="s">
        <v>104</v>
      </c>
    </row>
    <row r="3" spans="2:4" ht="28.5" customHeight="1" x14ac:dyDescent="0.25">
      <c r="B3" s="7">
        <v>572</v>
      </c>
      <c r="C3" s="33"/>
      <c r="D3" s="31"/>
    </row>
    <row r="4" spans="2:4" ht="25.5" customHeight="1" x14ac:dyDescent="0.25">
      <c r="B4" s="7" t="s">
        <v>63</v>
      </c>
      <c r="D4" s="31"/>
    </row>
    <row r="5" spans="2:4" s="6" customFormat="1" ht="12.75" x14ac:dyDescent="0.2">
      <c r="B5" s="7" t="s">
        <v>89</v>
      </c>
      <c r="D5" s="31"/>
    </row>
    <row r="6" spans="2:4" ht="14.45" customHeight="1" x14ac:dyDescent="0.25">
      <c r="B6" s="2">
        <v>19</v>
      </c>
      <c r="D6" s="31"/>
    </row>
    <row r="7" spans="2:4" ht="27.75" customHeight="1" x14ac:dyDescent="0.25">
      <c r="C7" s="33"/>
    </row>
    <row r="8" spans="2:4" ht="13.5" customHeight="1" x14ac:dyDescent="0.25"/>
    <row r="9" spans="2:4" ht="12" customHeight="1" x14ac:dyDescent="0.25"/>
    <row r="12" spans="2:4" ht="12.75" customHeight="1" x14ac:dyDescent="0.25"/>
    <row r="13" spans="2:4" ht="15" customHeight="1" x14ac:dyDescent="0.25"/>
    <row r="14" spans="2:4" ht="14.25" customHeight="1" x14ac:dyDescent="0.25"/>
    <row r="15" spans="2:4" ht="13.5" customHeight="1" x14ac:dyDescent="0.25"/>
    <row r="16" spans="2:4" ht="15.75" customHeight="1" x14ac:dyDescent="0.25"/>
    <row r="17" ht="14.25" customHeight="1" x14ac:dyDescent="0.25"/>
    <row r="18" ht="14.25" customHeight="1" x14ac:dyDescent="0.25"/>
    <row r="19" ht="12.75" customHeight="1" x14ac:dyDescent="0.25"/>
    <row r="22" ht="13.5" customHeight="1" x14ac:dyDescent="0.25"/>
    <row r="23" ht="17.25" customHeight="1" x14ac:dyDescent="0.25"/>
    <row r="24" ht="14.25" customHeight="1" x14ac:dyDescent="0.25"/>
    <row r="28" ht="8.25" customHeight="1" x14ac:dyDescent="0.25"/>
    <row r="30" ht="14.45" customHeight="1" x14ac:dyDescent="0.25"/>
    <row r="31" ht="28.5" customHeight="1" x14ac:dyDescent="0.25"/>
    <row r="32" ht="25.5" customHeight="1" x14ac:dyDescent="0.25"/>
    <row r="33" s="6" customFormat="1" ht="11.25" x14ac:dyDescent="0.2"/>
    <row r="34" ht="15.75" customHeight="1" x14ac:dyDescent="0.25"/>
    <row r="35" ht="17.25" customHeight="1" x14ac:dyDescent="0.25"/>
    <row r="36" ht="15" customHeight="1" x14ac:dyDescent="0.25"/>
    <row r="37" ht="13.5" customHeight="1" x14ac:dyDescent="0.25"/>
    <row r="40" ht="12.75" customHeight="1" x14ac:dyDescent="0.25"/>
    <row r="41" ht="16.5" customHeight="1" x14ac:dyDescent="0.25"/>
    <row r="44" ht="17.25" customHeight="1" x14ac:dyDescent="0.25"/>
    <row r="45" ht="14.25" customHeight="1" x14ac:dyDescent="0.25"/>
    <row r="46" ht="15" customHeight="1" x14ac:dyDescent="0.25"/>
    <row r="47" ht="15" customHeight="1" x14ac:dyDescent="0.25"/>
    <row r="50" ht="12" customHeight="1" x14ac:dyDescent="0.25"/>
    <row r="51" ht="13.5" customHeight="1" x14ac:dyDescent="0.25"/>
    <row r="52" ht="12.75" customHeight="1" x14ac:dyDescent="0.25"/>
    <row r="55" ht="17.25" customHeight="1" x14ac:dyDescent="0.25"/>
    <row r="56" ht="62.25" customHeight="1" x14ac:dyDescent="0.25"/>
    <row r="57" ht="26.1" customHeight="1" x14ac:dyDescent="0.25"/>
  </sheetData>
  <printOptions horizontalCentered="1"/>
  <pageMargins left="0.70866141732283472" right="0.70866141732283472" top="0.74803149606299213" bottom="0.74803149606299213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ф.3П</vt:lpstr>
      <vt:lpstr>Нормативы отчислений</vt:lpstr>
      <vt:lpstr>ф.3П!Область_печати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a.palamarchuk</dc:creator>
  <cp:lastModifiedBy>user</cp:lastModifiedBy>
  <cp:lastPrinted>2020-11-30T07:23:58Z</cp:lastPrinted>
  <dcterms:created xsi:type="dcterms:W3CDTF">2020-04-23T14:57:50Z</dcterms:created>
  <dcterms:modified xsi:type="dcterms:W3CDTF">2020-11-30T07:27:01Z</dcterms:modified>
</cp:coreProperties>
</file>